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2936" windowHeight="8412" activeTab="0"/>
  </bookViews>
  <sheets>
    <sheet name="基準5" sheetId="1" r:id="rId1"/>
    <sheet name="旅費テーブル" sheetId="2" r:id="rId2"/>
  </sheets>
  <definedNames>
    <definedName name="_xlnm.Print_Area" localSheetId="0">'基準5'!$A$1:$Y$45</definedName>
  </definedNames>
  <calcPr fullCalcOnLoad="1"/>
</workbook>
</file>

<file path=xl/sharedStrings.xml><?xml version="1.0" encoding="utf-8"?>
<sst xmlns="http://schemas.openxmlformats.org/spreadsheetml/2006/main" count="209" uniqueCount="172">
  <si>
    <t xml:space="preserve">                       円</t>
  </si>
  <si>
    <t>　消費税及び地方消費税額</t>
  </si>
  <si>
    <t>　税込金額</t>
  </si>
  <si>
    <t>算　出　基　準　内　訳　実　例</t>
  </si>
  <si>
    <t>回数（人数）</t>
  </si>
  <si>
    <t>算出基準による合計金額</t>
  </si>
  <si>
    <t>☆症例数割</t>
  </si>
  <si>
    <t>☆月数割</t>
  </si>
  <si>
    <t>合計金額</t>
  </si>
  <si>
    <t>総症例数</t>
  </si>
  <si>
    <t>当該年度症例数</t>
  </si>
  <si>
    <t>総月数</t>
  </si>
  <si>
    <t>当該年度月数</t>
  </si>
  <si>
    <t>交通費</t>
  </si>
  <si>
    <t>旅費所要見込額</t>
  </si>
  <si>
    <t>行き先</t>
  </si>
  <si>
    <t>ＪＲ等</t>
  </si>
  <si>
    <t>地下鉄等</t>
  </si>
  <si>
    <t>日帰り</t>
  </si>
  <si>
    <t>１泊２日</t>
  </si>
  <si>
    <t>２泊３日</t>
  </si>
  <si>
    <t>３泊４日</t>
  </si>
  <si>
    <t>備　考</t>
  </si>
  <si>
    <t>東京</t>
  </si>
  <si>
    <t>横浜</t>
  </si>
  <si>
    <t>名古屋</t>
  </si>
  <si>
    <t>京都</t>
  </si>
  <si>
    <t>－</t>
  </si>
  <si>
    <t>札幌</t>
  </si>
  <si>
    <t>伊丹経由</t>
  </si>
  <si>
    <t>仙台</t>
  </si>
  <si>
    <t>金沢</t>
  </si>
  <si>
    <t>神戸</t>
  </si>
  <si>
    <t>岡山</t>
  </si>
  <si>
    <t>広島</t>
  </si>
  <si>
    <t>松山</t>
  </si>
  <si>
    <t>長崎</t>
  </si>
  <si>
    <t>熊本</t>
  </si>
  <si>
    <t>那覇</t>
  </si>
  <si>
    <t>管理番号</t>
  </si>
  <si>
    <t>宿泊費</t>
  </si>
  <si>
    <t>宿泊雑費</t>
  </si>
  <si>
    <t>小倉</t>
  </si>
  <si>
    <t>博多</t>
  </si>
  <si>
    <t>税込金額</t>
  </si>
  <si>
    <t>税率8％</t>
  </si>
  <si>
    <t>税抜金額</t>
  </si>
  <si>
    <t>独立行政法人国立病院機構 大阪医療センター受託研究経費算定用紙</t>
  </si>
  <si>
    <t xml:space="preserve"> ４．製造販売後調査に係る経費算出基準</t>
  </si>
  <si>
    <t>（２） 製造販売後臨床試験経費</t>
  </si>
  <si>
    <t>治験薬等名称</t>
  </si>
  <si>
    <t>研 究 課 題 名</t>
  </si>
  <si>
    <t>項　　 　目</t>
  </si>
  <si>
    <t>金      額</t>
  </si>
  <si>
    <t>算      出      基      準</t>
  </si>
  <si>
    <t>① 旅           費</t>
  </si>
  <si>
    <t>・当該治験に係る会議（ｽﾀｰﾄｱｯﾌﾟﾐｰﾃｨﾝｸﾞ）等の旅費。。</t>
  </si>
  <si>
    <t>・算出基準　→　「独立行政法人国立病院機構旅費規程」による。</t>
  </si>
  <si>
    <t>←</t>
  </si>
  <si>
    <t>×</t>
  </si>
  <si>
    <t>＋</t>
  </si>
  <si>
    <t>＝</t>
  </si>
  <si>
    <t>÷</t>
  </si>
  <si>
    <t>② 検査・画像診断料</t>
  </si>
  <si>
    <t>・当該研究に必要な追加の検査、画像診断料。</t>
  </si>
  <si>
    <t>・算出基準 → 保険点数の100/130×10 円</t>
  </si>
  <si>
    <t>③ 製造販売後臨床試験</t>
  </si>
  <si>
    <t xml:space="preserve"> ・ 当該研究に関連して必要となる研究経費。（類例薬品の研</t>
  </si>
  <si>
    <t xml:space="preserve">   研  究  経  費</t>
  </si>
  <si>
    <t xml:space="preserve">  究、対象疾病の研究、施設間の研究協議、補充的な非臨</t>
  </si>
  <si>
    <t>　床的研究、講演、文書作成に要する経費。）</t>
  </si>
  <si>
    <t>・算出基準 → ポイント数×0.8×6,000円×症例数</t>
  </si>
  <si>
    <t xml:space="preserve">    ポイント数の算出は、別表５のとおり</t>
  </si>
  <si>
    <t>÷</t>
  </si>
  <si>
    <t>×</t>
  </si>
  <si>
    <t>＝</t>
  </si>
  <si>
    <t>÷</t>
  </si>
  <si>
    <t>×</t>
  </si>
  <si>
    <t>＝</t>
  </si>
  <si>
    <t xml:space="preserve">  　＜ただし、「Ｐ症例発表、Ｑ再審査・再評価申請用の文書</t>
  </si>
  <si>
    <t xml:space="preserve">  等の作成」については、症例数を乗じないものとする。＞</t>
  </si>
  <si>
    <t>④ 調 査 医 薬 品</t>
  </si>
  <si>
    <t>・調査医薬品の保存、管理に要する経費。</t>
  </si>
  <si>
    <t xml:space="preserve">   管  理  経  費</t>
  </si>
  <si>
    <t>・算出基準　→　ポイント数×0.8×1,000円×症例数</t>
  </si>
  <si>
    <t>←</t>
  </si>
  <si>
    <t>×</t>
  </si>
  <si>
    <t>＝</t>
  </si>
  <si>
    <t xml:space="preserve">    ポイント数の算出は、別紙６のとおり</t>
  </si>
  <si>
    <t>⑤ 備　  品　  費</t>
  </si>
  <si>
    <t>・当該研究において求められている結果を導くために必要不可欠であり、かつ、施設で保有していない機械器具（保有していても当該研究に用いることのできない場合を含む。）の購入に要する経費。</t>
  </si>
  <si>
    <t>⑥ 賃　　　　　金</t>
  </si>
  <si>
    <t>・当該研究を実施するために必要な非常勤職員の雇い上げに</t>
  </si>
  <si>
    <t>÷</t>
  </si>
  <si>
    <t>×</t>
  </si>
  <si>
    <t>＝</t>
  </si>
  <si>
    <t>÷</t>
  </si>
  <si>
    <t>＝</t>
  </si>
  <si>
    <t xml:space="preserve"> 必要な経費（報酬、各種手当、社会保険料等）。</t>
  </si>
  <si>
    <t>・算出基準：③＋④の50%</t>
  </si>
  <si>
    <t>⑦ 委    託    料</t>
  </si>
  <si>
    <t>・当該研究に関連する受託研究審査委員会等の速記委託、</t>
  </si>
  <si>
    <t>　研究関連書類の保管会社への保存委託に要する経費。</t>
  </si>
  <si>
    <t xml:space="preserve">  ⑧ 管    理    費</t>
  </si>
  <si>
    <t>・当該研究に必要な光熱水料、消耗品費、印刷製本費、通信</t>
  </si>
  <si>
    <t>　運搬費、受託研究審査委員会の事務処理に必要な経費、研</t>
  </si>
  <si>
    <t>　究の進行の管理等に必要な経費。</t>
  </si>
  <si>
    <t>・算出基準 → 上記①～⑦の10%</t>
  </si>
  <si>
    <t>⑨ 技術料、機械損料</t>
  </si>
  <si>
    <t>・算出基準　→　技術料、機械損料、建物使用料等として</t>
  </si>
  <si>
    <t xml:space="preserve"> 建物使用料、その他</t>
  </si>
  <si>
    <t xml:space="preserve">                上記経費①～⑧の30%</t>
  </si>
  <si>
    <t>合         計</t>
  </si>
  <si>
    <t>＊⑥以降の項目については小数以下切り捨て</t>
  </si>
  <si>
    <t>hakata</t>
  </si>
  <si>
    <t>hakata1</t>
  </si>
  <si>
    <t>hakata2</t>
  </si>
  <si>
    <t>hakata3</t>
  </si>
  <si>
    <t>hiroshima</t>
  </si>
  <si>
    <t>hiroshima1</t>
  </si>
  <si>
    <t>hiroshima2</t>
  </si>
  <si>
    <t>hiroshima3</t>
  </si>
  <si>
    <t>kanazawa</t>
  </si>
  <si>
    <t>kanazawa1</t>
  </si>
  <si>
    <t>kanazawa2</t>
  </si>
  <si>
    <t>kanazawa3</t>
  </si>
  <si>
    <t>kokura</t>
  </si>
  <si>
    <t>kokura1</t>
  </si>
  <si>
    <t>kokura2</t>
  </si>
  <si>
    <t>kokura3</t>
  </si>
  <si>
    <t>kobe</t>
  </si>
  <si>
    <t>kumamoto</t>
  </si>
  <si>
    <t>kumamoto1</t>
  </si>
  <si>
    <t>kumamoto2</t>
  </si>
  <si>
    <t>kumamoto3</t>
  </si>
  <si>
    <t>kyoto</t>
  </si>
  <si>
    <t>matsuyam</t>
  </si>
  <si>
    <t>matsuyam1</t>
  </si>
  <si>
    <t>matsuyam2</t>
  </si>
  <si>
    <t>matsuyam3</t>
  </si>
  <si>
    <t>nagasaki</t>
  </si>
  <si>
    <t>nagasaki1</t>
  </si>
  <si>
    <t>nagasaki2</t>
  </si>
  <si>
    <t>nagasaki3</t>
  </si>
  <si>
    <t>nagoya</t>
  </si>
  <si>
    <t>nagoya1</t>
  </si>
  <si>
    <t>nagoya2</t>
  </si>
  <si>
    <t>nagoya3</t>
  </si>
  <si>
    <t>naha</t>
  </si>
  <si>
    <t>naha1</t>
  </si>
  <si>
    <t>naha2</t>
  </si>
  <si>
    <t>naha3</t>
  </si>
  <si>
    <t>okayama</t>
  </si>
  <si>
    <t>okayama1</t>
  </si>
  <si>
    <t>okayama2</t>
  </si>
  <si>
    <t>okayama3</t>
  </si>
  <si>
    <t>sapporo</t>
  </si>
  <si>
    <t>sapporo1</t>
  </si>
  <si>
    <t>sapporo2</t>
  </si>
  <si>
    <t>sapporo3</t>
  </si>
  <si>
    <t>sendai</t>
  </si>
  <si>
    <t>sendai1</t>
  </si>
  <si>
    <t>sendai2</t>
  </si>
  <si>
    <t>sendai3</t>
  </si>
  <si>
    <t>tokyo</t>
  </si>
  <si>
    <t>tokyo1</t>
  </si>
  <si>
    <t>tokyo2</t>
  </si>
  <si>
    <t>tokyo3</t>
  </si>
  <si>
    <t>yokohama</t>
  </si>
  <si>
    <t>yokohama1</t>
  </si>
  <si>
    <t>yokohama2</t>
  </si>
  <si>
    <t>yokohama3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</si>
</sst>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回&quot;"/>
    <numFmt numFmtId="178" formatCode="#,##0&quot;ﾎﾟｲﾝﾄ&quot;"/>
    <numFmt numFmtId="179" formatCode="#,##0&quot;症例&quot;"/>
    <numFmt numFmtId="180" formatCode="#,##0&quot;月&quot;"/>
    <numFmt numFmtId="181" formatCode="#,##0.00_ "/>
  </numFmts>
  <fonts count="45">
    <font>
      <sz val="10"/>
      <name val="ＭＳ ゴシック"/>
      <family val="3"/>
    </font>
    <font>
      <sz val="11"/>
      <color indexed="8"/>
      <name val="ＭＳ Ｐゴシック"/>
      <family val="3"/>
    </font>
    <font>
      <sz val="6"/>
      <name val="ＭＳ Ｐゴシック"/>
      <family val="3"/>
    </font>
    <font>
      <sz val="11"/>
      <name val="丸ｺﾞｼｯｸ"/>
      <family val="3"/>
    </font>
    <font>
      <sz val="16"/>
      <name val="丸ｺﾞｼｯｸ"/>
      <family val="3"/>
    </font>
    <font>
      <sz val="18"/>
      <name val="丸ｺﾞｼｯｸ"/>
      <family val="3"/>
    </font>
    <font>
      <sz val="20"/>
      <name val="丸ｺﾞｼｯｸ"/>
      <family val="3"/>
    </font>
    <font>
      <sz val="6"/>
      <name val="ＭＳ ゴシック"/>
      <family val="3"/>
    </font>
    <font>
      <sz val="11"/>
      <color indexed="63"/>
      <name val="丸ｺﾞｼｯｸ"/>
      <family val="3"/>
    </font>
    <font>
      <sz val="18"/>
      <color indexed="63"/>
      <name val="丸ｺﾞｼｯｸ"/>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34999001026153564"/>
      <name val="丸ｺﾞｼｯｸ"/>
      <family val="3"/>
    </font>
    <font>
      <sz val="18"/>
      <color theme="1" tint="0.34999001026153564"/>
      <name val="丸ｺﾞｼｯｸ"/>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0" tint="-0.349979996681213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bottom style="thin"/>
    </border>
    <border>
      <left/>
      <right/>
      <top style="thin"/>
      <bottom/>
    </border>
    <border>
      <left style="thin"/>
      <right/>
      <top/>
      <bottom/>
    </border>
    <border>
      <left style="medium"/>
      <right style="thin"/>
      <top style="medium"/>
      <bottom/>
    </border>
    <border>
      <left style="thin"/>
      <right style="thin"/>
      <top style="medium"/>
      <bottom/>
    </border>
    <border>
      <left/>
      <right/>
      <top style="medium"/>
      <bottom style="thin"/>
    </border>
    <border>
      <left style="thin"/>
      <right style="medium"/>
      <top style="medium"/>
      <bottom/>
    </border>
    <border>
      <left style="medium"/>
      <right style="thin"/>
      <top/>
      <bottom style="thin"/>
    </border>
    <border>
      <left style="thin"/>
      <right style="thin"/>
      <top style="thin"/>
      <bottom style="thin"/>
    </border>
    <border>
      <left/>
      <right style="thin"/>
      <top style="thin"/>
      <bottom style="thin"/>
    </border>
    <border>
      <left style="thin"/>
      <right/>
      <top style="thin"/>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thin"/>
      <top/>
      <bottom/>
    </border>
    <border>
      <left/>
      <right style="thin"/>
      <top style="thin"/>
      <bottom/>
    </border>
    <border>
      <left/>
      <right/>
      <top style="thin"/>
      <bottom style="thin"/>
    </border>
    <border>
      <left/>
      <right style="thin"/>
      <top/>
      <bottom/>
    </border>
    <border>
      <left/>
      <right style="thin"/>
      <top/>
      <bottom style="thin"/>
    </border>
    <border>
      <left style="thin"/>
      <right/>
      <top style="thin"/>
      <bottom/>
    </border>
    <border>
      <left style="thin"/>
      <right/>
      <top/>
      <bottom style="thin"/>
    </border>
    <border>
      <left style="thin"/>
      <right/>
      <top style="medium"/>
      <bottom/>
    </border>
    <border>
      <left/>
      <right style="thin"/>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136">
    <xf numFmtId="0" fontId="0" fillId="0" borderId="0" xfId="0" applyAlignment="1">
      <alignment/>
    </xf>
    <xf numFmtId="176" fontId="3" fillId="0" borderId="10" xfId="0" applyNumberFormat="1"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left" vertical="center"/>
    </xf>
    <xf numFmtId="178" fontId="3" fillId="33" borderId="13" xfId="48" applyNumberFormat="1" applyFont="1" applyFill="1" applyBorder="1" applyAlignment="1" applyProtection="1">
      <alignment horizontal="right" vertical="center"/>
      <protection locked="0"/>
    </xf>
    <xf numFmtId="179" fontId="3" fillId="33" borderId="0" xfId="48" applyNumberFormat="1" applyFont="1" applyFill="1" applyBorder="1" applyAlignment="1" applyProtection="1">
      <alignment horizontal="center" vertical="center"/>
      <protection locked="0"/>
    </xf>
    <xf numFmtId="179" fontId="3" fillId="33" borderId="11" xfId="48" applyNumberFormat="1" applyFont="1" applyFill="1" applyBorder="1" applyAlignment="1" applyProtection="1">
      <alignment horizontal="center" vertical="center"/>
      <protection locked="0"/>
    </xf>
    <xf numFmtId="180" fontId="3" fillId="33" borderId="11" xfId="48" applyNumberFormat="1" applyFont="1" applyFill="1" applyBorder="1" applyAlignment="1" applyProtection="1">
      <alignment horizontal="center" vertical="center"/>
      <protection locked="0"/>
    </xf>
    <xf numFmtId="0" fontId="0" fillId="0" borderId="0" xfId="0" applyAlignment="1">
      <alignment horizontal="center"/>
    </xf>
    <xf numFmtId="0" fontId="3" fillId="0" borderId="0" xfId="61" applyAlignment="1">
      <alignment horizontal="center" vertical="center"/>
      <protection/>
    </xf>
    <xf numFmtId="0" fontId="3" fillId="0" borderId="0" xfId="61" applyAlignment="1">
      <alignment vertical="center"/>
      <protection/>
    </xf>
    <xf numFmtId="0" fontId="3" fillId="0" borderId="14" xfId="61" applyBorder="1" applyAlignment="1">
      <alignment horizontal="center" vertical="center"/>
      <protection/>
    </xf>
    <xf numFmtId="0" fontId="3" fillId="0" borderId="15" xfId="61" applyBorder="1" applyAlignment="1">
      <alignment vertical="center"/>
      <protection/>
    </xf>
    <xf numFmtId="0" fontId="3" fillId="0" borderId="16" xfId="61" applyBorder="1" applyAlignment="1">
      <alignment vertical="center"/>
      <protection/>
    </xf>
    <xf numFmtId="0" fontId="3" fillId="0" borderId="17" xfId="61" applyBorder="1" applyAlignment="1">
      <alignment vertical="center"/>
      <protection/>
    </xf>
    <xf numFmtId="0" fontId="3" fillId="0" borderId="18" xfId="61" applyBorder="1" applyAlignment="1">
      <alignment horizontal="center" vertical="center"/>
      <protection/>
    </xf>
    <xf numFmtId="0" fontId="3" fillId="0" borderId="19" xfId="61" applyBorder="1" applyAlignment="1">
      <alignment horizontal="center" vertical="center"/>
      <protection/>
    </xf>
    <xf numFmtId="0" fontId="3" fillId="0" borderId="20" xfId="61" applyBorder="1" applyAlignment="1">
      <alignment horizontal="center" vertical="center"/>
      <protection/>
    </xf>
    <xf numFmtId="0" fontId="3" fillId="0" borderId="21" xfId="61" applyBorder="1" applyAlignment="1">
      <alignment horizontal="center" vertical="center"/>
      <protection/>
    </xf>
    <xf numFmtId="0" fontId="3" fillId="0" borderId="22" xfId="61" applyBorder="1" applyAlignment="1">
      <alignment horizontal="center" vertical="center"/>
      <protection/>
    </xf>
    <xf numFmtId="38" fontId="3" fillId="0" borderId="10" xfId="50" applyBorder="1" applyAlignment="1">
      <alignment vertical="center"/>
    </xf>
    <xf numFmtId="38" fontId="3" fillId="0" borderId="19" xfId="50" applyBorder="1" applyAlignment="1">
      <alignment vertical="center"/>
    </xf>
    <xf numFmtId="0" fontId="3" fillId="0" borderId="22" xfId="61" applyBorder="1" applyAlignment="1">
      <alignment vertical="center"/>
      <protection/>
    </xf>
    <xf numFmtId="0" fontId="3" fillId="0" borderId="23" xfId="61" applyBorder="1" applyAlignment="1">
      <alignment horizontal="center" vertical="center"/>
      <protection/>
    </xf>
    <xf numFmtId="0" fontId="3" fillId="0" borderId="24" xfId="61" applyBorder="1" applyAlignment="1">
      <alignment vertical="center"/>
      <protection/>
    </xf>
    <xf numFmtId="38" fontId="3" fillId="0" borderId="19" xfId="50" applyFont="1" applyBorder="1" applyAlignment="1">
      <alignment horizontal="right" vertical="center"/>
    </xf>
    <xf numFmtId="0" fontId="3" fillId="0" borderId="25" xfId="61" applyBorder="1" applyAlignment="1">
      <alignment horizontal="center" vertical="center"/>
      <protection/>
    </xf>
    <xf numFmtId="38" fontId="3" fillId="0" borderId="26" xfId="50" applyBorder="1" applyAlignment="1">
      <alignment vertical="center"/>
    </xf>
    <xf numFmtId="0" fontId="3" fillId="0" borderId="27" xfId="61" applyBorder="1" applyAlignment="1">
      <alignment vertical="center"/>
      <protection/>
    </xf>
    <xf numFmtId="0" fontId="3" fillId="0" borderId="0" xfId="61" applyAlignment="1">
      <alignment horizontal="left"/>
      <protection/>
    </xf>
    <xf numFmtId="0" fontId="3" fillId="0" borderId="0" xfId="61" applyFont="1" applyAlignment="1">
      <alignment horizontal="center"/>
      <protection/>
    </xf>
    <xf numFmtId="0" fontId="3" fillId="0" borderId="0" xfId="61">
      <alignment/>
      <protection/>
    </xf>
    <xf numFmtId="38" fontId="3" fillId="0" borderId="0" xfId="61" applyNumberFormat="1">
      <alignment/>
      <protection/>
    </xf>
    <xf numFmtId="0" fontId="3" fillId="0" borderId="0" xfId="61" applyAlignment="1">
      <alignment horizontal="center"/>
      <protection/>
    </xf>
    <xf numFmtId="0" fontId="3" fillId="0" borderId="10" xfId="61" applyFont="1" applyBorder="1" applyAlignment="1">
      <alignment horizontal="center" vertical="center"/>
      <protection/>
    </xf>
    <xf numFmtId="0" fontId="3" fillId="0" borderId="23" xfId="61" applyFont="1" applyBorder="1" applyAlignment="1">
      <alignment horizontal="center" vertical="center"/>
      <protection/>
    </xf>
    <xf numFmtId="176" fontId="3" fillId="0" borderId="28" xfId="0" applyNumberFormat="1" applyFont="1" applyBorder="1" applyAlignment="1" applyProtection="1">
      <alignment vertical="center" wrapText="1"/>
      <protection/>
    </xf>
    <xf numFmtId="176" fontId="3" fillId="0" borderId="29" xfId="0" applyNumberFormat="1" applyFont="1" applyBorder="1" applyAlignment="1">
      <alignment vertical="center"/>
    </xf>
    <xf numFmtId="176" fontId="3" fillId="33" borderId="19" xfId="0" applyNumberFormat="1" applyFont="1" applyFill="1" applyBorder="1" applyAlignment="1" applyProtection="1">
      <alignment vertical="center"/>
      <protection locked="0"/>
    </xf>
    <xf numFmtId="176" fontId="3" fillId="33" borderId="29" xfId="0" applyNumberFormat="1" applyFont="1" applyFill="1" applyBorder="1" applyAlignment="1" applyProtection="1">
      <alignment vertical="center"/>
      <protection locked="0"/>
    </xf>
    <xf numFmtId="176" fontId="3" fillId="33" borderId="10" xfId="0" applyNumberFormat="1" applyFont="1" applyFill="1" applyBorder="1" applyAlignment="1" applyProtection="1">
      <alignment vertical="center"/>
      <protection locked="0"/>
    </xf>
    <xf numFmtId="176" fontId="3" fillId="0" borderId="11" xfId="48" applyNumberFormat="1"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9" xfId="0" applyFont="1" applyBorder="1" applyAlignment="1">
      <alignment horizontal="center" vertical="center"/>
    </xf>
    <xf numFmtId="0" fontId="3" fillId="33" borderId="30" xfId="0" applyFont="1" applyFill="1" applyBorder="1" applyAlignment="1" applyProtection="1">
      <alignment vertical="center"/>
      <protection locked="0"/>
    </xf>
    <xf numFmtId="0" fontId="3" fillId="33" borderId="31"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0" borderId="29" xfId="0" applyFont="1" applyBorder="1" applyAlignment="1">
      <alignment horizontal="center" vertical="center"/>
    </xf>
    <xf numFmtId="0" fontId="3" fillId="0" borderId="32" xfId="0" applyFont="1" applyBorder="1" applyAlignment="1">
      <alignment vertical="center"/>
    </xf>
    <xf numFmtId="0" fontId="3" fillId="0" borderId="3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33" xfId="0" applyFont="1" applyBorder="1" applyAlignment="1">
      <alignment vertical="center"/>
    </xf>
    <xf numFmtId="176" fontId="3" fillId="0" borderId="0" xfId="48" applyNumberFormat="1" applyFont="1" applyBorder="1" applyAlignment="1">
      <alignment horizontal="right" vertical="center"/>
    </xf>
    <xf numFmtId="0" fontId="3" fillId="0" borderId="0" xfId="0" applyFont="1" applyBorder="1" applyAlignment="1">
      <alignment horizontal="center" vertical="center"/>
    </xf>
    <xf numFmtId="177" fontId="3" fillId="0" borderId="0" xfId="48" applyNumberFormat="1" applyFont="1" applyBorder="1" applyAlignment="1">
      <alignment horizontal="center" vertical="center"/>
    </xf>
    <xf numFmtId="176" fontId="3" fillId="0" borderId="0" xfId="48" applyNumberFormat="1" applyFont="1" applyBorder="1" applyAlignment="1">
      <alignment horizontal="center" vertical="center"/>
    </xf>
    <xf numFmtId="176" fontId="3" fillId="0" borderId="0" xfId="48" applyNumberFormat="1" applyFont="1" applyAlignment="1">
      <alignment horizontal="right" vertical="center"/>
    </xf>
    <xf numFmtId="177" fontId="3" fillId="0" borderId="0" xfId="48" applyNumberFormat="1" applyFont="1" applyAlignment="1">
      <alignment horizontal="center" vertical="center"/>
    </xf>
    <xf numFmtId="0" fontId="3" fillId="0" borderId="33" xfId="0" applyFont="1" applyBorder="1" applyAlignment="1">
      <alignment vertical="center"/>
    </xf>
    <xf numFmtId="0" fontId="3" fillId="0" borderId="34" xfId="0" applyFont="1" applyBorder="1" applyAlignment="1">
      <alignment horizontal="left" vertical="center"/>
    </xf>
    <xf numFmtId="0" fontId="3" fillId="0" borderId="12" xfId="0" applyFont="1" applyBorder="1" applyAlignment="1">
      <alignment vertical="center"/>
    </xf>
    <xf numFmtId="0" fontId="3" fillId="0" borderId="29" xfId="0" applyFont="1" applyBorder="1" applyAlignment="1">
      <alignment vertical="center"/>
    </xf>
    <xf numFmtId="178" fontId="3" fillId="0" borderId="0" xfId="48" applyNumberFormat="1" applyFont="1" applyBorder="1" applyAlignment="1">
      <alignment horizontal="right" vertical="center"/>
    </xf>
    <xf numFmtId="179" fontId="3" fillId="0" borderId="0" xfId="48" applyNumberFormat="1" applyFont="1" applyBorder="1" applyAlignment="1">
      <alignment horizontal="center" vertical="center"/>
    </xf>
    <xf numFmtId="0" fontId="3" fillId="0" borderId="32" xfId="0" applyFont="1" applyBorder="1" applyAlignment="1">
      <alignment horizontal="center" vertical="center"/>
    </xf>
    <xf numFmtId="0" fontId="3" fillId="0" borderId="13" xfId="0" applyFont="1" applyBorder="1" applyAlignment="1">
      <alignment vertical="center"/>
    </xf>
    <xf numFmtId="176" fontId="3" fillId="0" borderId="13" xfId="48" applyNumberFormat="1" applyFont="1" applyBorder="1" applyAlignment="1">
      <alignment horizontal="center" vertical="center"/>
    </xf>
    <xf numFmtId="176" fontId="3" fillId="0" borderId="13" xfId="48" applyNumberFormat="1" applyFont="1" applyBorder="1" applyAlignment="1">
      <alignment horizontal="right" vertical="center"/>
    </xf>
    <xf numFmtId="176" fontId="3" fillId="0" borderId="0" xfId="48" applyNumberFormat="1" applyFont="1" applyBorder="1" applyAlignment="1">
      <alignment horizontal="left" vertical="center"/>
    </xf>
    <xf numFmtId="179" fontId="3" fillId="0" borderId="0" xfId="48" applyNumberFormat="1" applyFont="1" applyBorder="1" applyAlignment="1">
      <alignment horizontal="left" vertical="center"/>
    </xf>
    <xf numFmtId="176" fontId="3" fillId="0" borderId="35" xfId="48" applyNumberFormat="1" applyFont="1" applyBorder="1" applyAlignment="1">
      <alignment horizontal="right" vertical="center"/>
    </xf>
    <xf numFmtId="179" fontId="3" fillId="0" borderId="11" xfId="48" applyNumberFormat="1" applyFont="1" applyBorder="1" applyAlignment="1">
      <alignment horizontal="center" vertical="center"/>
    </xf>
    <xf numFmtId="176" fontId="3" fillId="0" borderId="11" xfId="48" applyNumberFormat="1" applyFont="1" applyBorder="1" applyAlignment="1">
      <alignment horizontal="right" vertical="center"/>
    </xf>
    <xf numFmtId="0" fontId="3" fillId="0" borderId="0" xfId="0" applyFont="1" applyBorder="1" applyAlignment="1">
      <alignment horizontal="left" vertical="center"/>
    </xf>
    <xf numFmtId="176" fontId="3" fillId="0" borderId="28" xfId="0" applyNumberFormat="1" applyFont="1" applyBorder="1" applyAlignment="1">
      <alignment vertical="center"/>
    </xf>
    <xf numFmtId="178" fontId="3" fillId="34" borderId="13" xfId="48" applyNumberFormat="1" applyFont="1" applyFill="1" applyBorder="1" applyAlignment="1">
      <alignment horizontal="right" vertical="center"/>
    </xf>
    <xf numFmtId="180" fontId="3" fillId="0" borderId="11" xfId="48" applyNumberFormat="1" applyFont="1" applyBorder="1" applyAlignment="1">
      <alignment horizontal="center" vertical="center"/>
    </xf>
    <xf numFmtId="0" fontId="5" fillId="0" borderId="0"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29" xfId="0" applyFont="1" applyBorder="1" applyAlignment="1">
      <alignment horizontal="left" vertical="center"/>
    </xf>
    <xf numFmtId="176" fontId="3" fillId="0" borderId="0" xfId="0" applyNumberFormat="1" applyFont="1" applyBorder="1" applyAlignment="1">
      <alignment vertical="center"/>
    </xf>
    <xf numFmtId="176" fontId="3" fillId="0" borderId="32" xfId="0" applyNumberFormat="1" applyFont="1" applyBorder="1" applyAlignment="1">
      <alignment vertical="center"/>
    </xf>
    <xf numFmtId="176" fontId="3" fillId="0" borderId="11" xfId="0" applyNumberFormat="1" applyFont="1" applyBorder="1" applyAlignment="1">
      <alignment vertical="center"/>
    </xf>
    <xf numFmtId="176" fontId="3" fillId="0" borderId="33" xfId="0" applyNumberFormat="1" applyFont="1" applyBorder="1" applyAlignment="1">
      <alignment vertical="center"/>
    </xf>
    <xf numFmtId="0" fontId="3" fillId="0" borderId="0" xfId="0" applyFont="1" applyAlignment="1">
      <alignment horizontal="center" vertical="center"/>
    </xf>
    <xf numFmtId="0" fontId="43" fillId="35" borderId="29" xfId="0" applyFont="1" applyFill="1" applyBorder="1" applyAlignment="1">
      <alignment horizontal="center" vertical="center"/>
    </xf>
    <xf numFmtId="176" fontId="43" fillId="35" borderId="29" xfId="0" applyNumberFormat="1" applyFont="1" applyFill="1" applyBorder="1" applyAlignment="1">
      <alignment vertical="center"/>
    </xf>
    <xf numFmtId="0" fontId="43" fillId="35" borderId="0" xfId="0" applyFont="1" applyFill="1" applyBorder="1" applyAlignment="1">
      <alignment vertical="center"/>
    </xf>
    <xf numFmtId="0" fontId="43" fillId="35" borderId="32" xfId="0" applyFont="1" applyFill="1" applyBorder="1" applyAlignment="1">
      <alignment vertical="center"/>
    </xf>
    <xf numFmtId="0" fontId="43" fillId="35" borderId="0" xfId="0" applyFont="1" applyFill="1" applyAlignment="1">
      <alignment horizontal="center" vertical="center"/>
    </xf>
    <xf numFmtId="0" fontId="43" fillId="35" borderId="34" xfId="0" applyFont="1" applyFill="1" applyBorder="1" applyAlignment="1" applyProtection="1">
      <alignment horizontal="left" vertical="center"/>
      <protection locked="0"/>
    </xf>
    <xf numFmtId="0" fontId="43" fillId="35" borderId="12" xfId="0" applyFont="1" applyFill="1" applyBorder="1" applyAlignment="1" applyProtection="1">
      <alignment vertical="center"/>
      <protection/>
    </xf>
    <xf numFmtId="0" fontId="43" fillId="35" borderId="12" xfId="0" applyFont="1" applyFill="1" applyBorder="1" applyAlignment="1" applyProtection="1">
      <alignment horizontal="center" vertical="center"/>
      <protection/>
    </xf>
    <xf numFmtId="0" fontId="43" fillId="35" borderId="12" xfId="0" applyFont="1" applyFill="1" applyBorder="1" applyAlignment="1" applyProtection="1">
      <alignment horizontal="center" vertical="center"/>
      <protection locked="0"/>
    </xf>
    <xf numFmtId="0" fontId="43" fillId="35" borderId="12" xfId="0" applyFont="1" applyFill="1" applyBorder="1" applyAlignment="1">
      <alignment horizontal="center" vertical="center"/>
    </xf>
    <xf numFmtId="0" fontId="43" fillId="35" borderId="12" xfId="0" applyFont="1" applyFill="1" applyBorder="1" applyAlignment="1">
      <alignment horizontal="left" vertical="center"/>
    </xf>
    <xf numFmtId="0" fontId="43" fillId="35" borderId="30" xfId="0" applyFont="1" applyFill="1" applyBorder="1" applyAlignment="1">
      <alignment vertical="center"/>
    </xf>
    <xf numFmtId="0" fontId="43" fillId="35" borderId="10" xfId="0" applyFont="1" applyFill="1" applyBorder="1" applyAlignment="1">
      <alignment horizontal="center" vertical="center"/>
    </xf>
    <xf numFmtId="176" fontId="43" fillId="35" borderId="10" xfId="0" applyNumberFormat="1" applyFont="1" applyFill="1" applyBorder="1" applyAlignment="1">
      <alignment vertical="center"/>
    </xf>
    <xf numFmtId="0" fontId="43" fillId="35" borderId="11" xfId="0" applyFont="1" applyFill="1" applyBorder="1" applyAlignment="1">
      <alignment vertical="center"/>
    </xf>
    <xf numFmtId="0" fontId="43" fillId="35" borderId="33" xfId="0" applyFont="1" applyFill="1" applyBorder="1" applyAlignment="1">
      <alignment vertical="center"/>
    </xf>
    <xf numFmtId="0" fontId="44" fillId="35" borderId="0" xfId="0" applyFont="1" applyFill="1" applyAlignment="1">
      <alignment horizontal="center" vertical="center"/>
    </xf>
    <xf numFmtId="176" fontId="43" fillId="35" borderId="35" xfId="48" applyNumberFormat="1" applyFont="1" applyFill="1" applyBorder="1" applyAlignment="1" applyProtection="1">
      <alignment horizontal="right" vertical="center"/>
      <protection/>
    </xf>
    <xf numFmtId="0" fontId="43" fillId="35" borderId="11" xfId="0" applyFont="1" applyFill="1" applyBorder="1" applyAlignment="1" applyProtection="1">
      <alignment horizontal="center" vertical="center"/>
      <protection/>
    </xf>
    <xf numFmtId="177" fontId="43" fillId="35" borderId="11" xfId="48" applyNumberFormat="1" applyFont="1" applyFill="1" applyBorder="1" applyAlignment="1" applyProtection="1">
      <alignment horizontal="center" vertical="center"/>
      <protection locked="0"/>
    </xf>
    <xf numFmtId="0" fontId="43" fillId="35" borderId="11" xfId="0" applyFont="1" applyFill="1" applyBorder="1" applyAlignment="1" applyProtection="1">
      <alignment vertical="center"/>
      <protection/>
    </xf>
    <xf numFmtId="176" fontId="43" fillId="35" borderId="11" xfId="48" applyNumberFormat="1" applyFont="1" applyFill="1" applyBorder="1" applyAlignment="1" applyProtection="1">
      <alignment horizontal="right" vertical="center"/>
      <protection/>
    </xf>
    <xf numFmtId="0" fontId="43" fillId="35" borderId="11" xfId="0" applyFont="1" applyFill="1" applyBorder="1" applyAlignment="1">
      <alignment horizontal="center" vertical="center"/>
    </xf>
    <xf numFmtId="176" fontId="43" fillId="35" borderId="11" xfId="48" applyNumberFormat="1" applyFont="1" applyFill="1" applyBorder="1" applyAlignment="1">
      <alignment horizontal="left" vertical="center"/>
    </xf>
    <xf numFmtId="181" fontId="43" fillId="35" borderId="11" xfId="48" applyNumberFormat="1" applyFont="1" applyFill="1" applyBorder="1" applyAlignment="1">
      <alignment horizontal="center" vertical="center"/>
    </xf>
    <xf numFmtId="0" fontId="43" fillId="35" borderId="33" xfId="0" applyFont="1" applyFill="1" applyBorder="1" applyAlignment="1">
      <alignment horizontal="center" vertical="center"/>
    </xf>
    <xf numFmtId="176" fontId="3" fillId="0" borderId="11" xfId="48" applyNumberFormat="1" applyFont="1" applyBorder="1" applyAlignment="1">
      <alignment horizontal="left" vertical="center"/>
    </xf>
    <xf numFmtId="176" fontId="3" fillId="0" borderId="33" xfId="48" applyNumberFormat="1" applyFont="1" applyBorder="1" applyAlignment="1">
      <alignment horizontal="left" vertical="center"/>
    </xf>
    <xf numFmtId="176" fontId="3" fillId="0" borderId="0" xfId="48" applyNumberFormat="1" applyFont="1" applyBorder="1" applyAlignment="1">
      <alignment horizontal="left" vertical="center"/>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4" fillId="0" borderId="0" xfId="0" applyFont="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vertical="center" wrapText="1"/>
    </xf>
    <xf numFmtId="0" fontId="0" fillId="0" borderId="31" xfId="0" applyBorder="1" applyAlignment="1">
      <alignment vertical="center" wrapText="1"/>
    </xf>
    <xf numFmtId="0" fontId="0" fillId="0" borderId="20" xfId="0" applyBorder="1" applyAlignment="1">
      <alignment vertical="center" wrapText="1"/>
    </xf>
    <xf numFmtId="0" fontId="3" fillId="0" borderId="36" xfId="61" applyBorder="1" applyAlignment="1">
      <alignment horizontal="center" vertical="center"/>
      <protection/>
    </xf>
    <xf numFmtId="0" fontId="3" fillId="0" borderId="37" xfId="61" applyBorder="1" applyAlignment="1">
      <alignment horizontal="center" vertical="center"/>
      <protection/>
    </xf>
    <xf numFmtId="0" fontId="3" fillId="0" borderId="16" xfId="6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受託研究依頼者説明別表"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受託研究依頼者説明別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5</xdr:col>
      <xdr:colOff>1866900</xdr:colOff>
      <xdr:row>8</xdr:row>
      <xdr:rowOff>0</xdr:rowOff>
    </xdr:to>
    <xdr:sp>
      <xdr:nvSpPr>
        <xdr:cNvPr id="1" name="角丸四角形 2"/>
        <xdr:cNvSpPr>
          <a:spLocks/>
        </xdr:cNvSpPr>
      </xdr:nvSpPr>
      <xdr:spPr>
        <a:xfrm>
          <a:off x="1952625" y="1657350"/>
          <a:ext cx="6467475" cy="552450"/>
        </a:xfrm>
        <a:prstGeom prst="roundRect">
          <a:avLst/>
        </a:prstGeom>
        <a:solidFill>
          <a:srgbClr val="FFFFFF"/>
        </a:solidFill>
        <a:ln w="9525" cmpd="sng">
          <a:solidFill>
            <a:srgbClr val="595959"/>
          </a:solidFill>
          <a:headEnd type="none"/>
          <a:tailEnd type="none"/>
        </a:ln>
      </xdr:spPr>
      <xdr:txBody>
        <a:bodyPr vertOverflow="clip" wrap="square"/>
        <a:p>
          <a:pPr algn="l">
            <a:defRPr/>
          </a:pPr>
          <a:r>
            <a:rPr lang="en-US" cap="none" sz="1100" b="0" i="0" u="none" baseline="0">
              <a:solidFill>
                <a:srgbClr val="000000"/>
              </a:solidFill>
            </a:rPr>
            <a:t>旅費は原則として算定しません。特段の事情により算定が必要な場合は、事務局にお問い合わせください。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57"/>
  <sheetViews>
    <sheetView showGridLines="0" tabSelected="1" zoomScale="75" zoomScaleNormal="75" zoomScalePageLayoutView="0" workbookViewId="0" topLeftCell="A1">
      <selection activeCell="B5" sqref="B5"/>
    </sheetView>
  </sheetViews>
  <sheetFormatPr defaultColWidth="7.50390625" defaultRowHeight="12.75"/>
  <cols>
    <col min="1" max="1" width="25.625" style="8" customWidth="1"/>
    <col min="2" max="3" width="16.625" style="0" customWidth="1"/>
    <col min="4" max="4" width="12.625" style="0" customWidth="1"/>
    <col min="5" max="5" width="14.50390625" style="0" customWidth="1"/>
    <col min="6" max="6" width="24.625" style="0" customWidth="1"/>
    <col min="7" max="7" width="5.625" style="8" customWidth="1"/>
    <col min="8" max="8" width="13.375" style="0" customWidth="1"/>
    <col min="9" max="9" width="2.625" style="0" customWidth="1"/>
    <col min="10" max="10" width="8.625" style="0" customWidth="1"/>
    <col min="11" max="11" width="2.625" style="0" customWidth="1"/>
    <col min="12" max="12" width="10.625" style="0" customWidth="1"/>
    <col min="13" max="13" width="2.625" style="0" customWidth="1"/>
    <col min="14" max="14" width="10.625" style="0" customWidth="1"/>
    <col min="15" max="15" width="4.625" style="0" customWidth="1"/>
    <col min="16" max="16" width="14.00390625" style="0" customWidth="1"/>
    <col min="17" max="17" width="2.625" style="0" customWidth="1"/>
    <col min="18" max="18" width="12.625" style="0" customWidth="1"/>
    <col min="19" max="19" width="2.625" style="0" customWidth="1"/>
    <col min="20" max="20" width="12.625" style="0" customWidth="1"/>
    <col min="21" max="21" width="2.625" style="0" customWidth="1"/>
    <col min="22" max="22" width="10.625" style="0" customWidth="1"/>
    <col min="23" max="23" width="3.50390625" style="0" customWidth="1"/>
  </cols>
  <sheetData>
    <row r="1" spans="1:23" s="45" customFormat="1" ht="21.75" customHeight="1">
      <c r="A1" s="124" t="s">
        <v>47</v>
      </c>
      <c r="B1" s="125"/>
      <c r="C1" s="125"/>
      <c r="D1" s="125"/>
      <c r="E1" s="125"/>
      <c r="F1" s="125"/>
      <c r="G1" s="44"/>
      <c r="H1" s="43"/>
      <c r="I1" s="43"/>
      <c r="J1" s="43"/>
      <c r="K1" s="43"/>
      <c r="L1" s="43"/>
      <c r="M1" s="43"/>
      <c r="N1" s="43"/>
      <c r="O1" s="43"/>
      <c r="P1" s="43"/>
      <c r="Q1" s="43"/>
      <c r="R1" s="43"/>
      <c r="S1" s="43"/>
      <c r="T1" s="43"/>
      <c r="U1" s="43"/>
      <c r="V1" s="43"/>
      <c r="W1" s="43"/>
    </row>
    <row r="2" spans="1:23" s="45" customFormat="1" ht="21.75" customHeight="1">
      <c r="A2" s="46" t="s">
        <v>48</v>
      </c>
      <c r="B2" s="43"/>
      <c r="C2" s="43"/>
      <c r="D2" s="43"/>
      <c r="E2" s="47"/>
      <c r="F2" s="48"/>
      <c r="G2" s="44"/>
      <c r="H2" s="43"/>
      <c r="I2" s="43"/>
      <c r="J2" s="43"/>
      <c r="K2" s="43"/>
      <c r="L2" s="43"/>
      <c r="M2" s="43"/>
      <c r="N2" s="43"/>
      <c r="O2" s="43"/>
      <c r="P2" s="43"/>
      <c r="Q2" s="43"/>
      <c r="R2" s="43"/>
      <c r="S2" s="43"/>
      <c r="T2" s="43"/>
      <c r="U2" s="43"/>
      <c r="V2" s="43"/>
      <c r="W2" s="43"/>
    </row>
    <row r="3" spans="1:23" s="45" customFormat="1" ht="21.75" customHeight="1">
      <c r="A3" s="49" t="s">
        <v>49</v>
      </c>
      <c r="B3" s="48"/>
      <c r="C3" s="48"/>
      <c r="D3" s="48"/>
      <c r="E3" s="50" t="s">
        <v>39</v>
      </c>
      <c r="F3" s="51"/>
      <c r="G3" s="44"/>
      <c r="H3" s="43"/>
      <c r="I3" s="43"/>
      <c r="J3" s="43"/>
      <c r="K3" s="43"/>
      <c r="L3" s="43"/>
      <c r="M3" s="43"/>
      <c r="N3" s="43"/>
      <c r="O3" s="43"/>
      <c r="P3" s="43"/>
      <c r="Q3" s="43"/>
      <c r="R3" s="43"/>
      <c r="S3" s="43"/>
      <c r="T3" s="43"/>
      <c r="U3" s="43"/>
      <c r="V3" s="43"/>
      <c r="W3" s="43"/>
    </row>
    <row r="4" spans="1:23" s="45" customFormat="1" ht="21.75" customHeight="1">
      <c r="A4" s="50" t="s">
        <v>50</v>
      </c>
      <c r="B4" s="52"/>
      <c r="C4" s="52"/>
      <c r="D4" s="52"/>
      <c r="E4" s="52"/>
      <c r="F4" s="53"/>
      <c r="G4" s="44"/>
      <c r="H4" s="126" t="s">
        <v>3</v>
      </c>
      <c r="I4" s="126"/>
      <c r="J4" s="126"/>
      <c r="K4" s="126"/>
      <c r="L4" s="126"/>
      <c r="M4" s="126"/>
      <c r="N4" s="126"/>
      <c r="O4" s="126"/>
      <c r="P4" s="126"/>
      <c r="Q4" s="126"/>
      <c r="R4" s="126"/>
      <c r="S4" s="126"/>
      <c r="T4" s="126"/>
      <c r="U4" s="126"/>
      <c r="V4" s="126"/>
      <c r="W4" s="126"/>
    </row>
    <row r="5" spans="1:23" s="45" customFormat="1" ht="21.75" customHeight="1">
      <c r="A5" s="50" t="s">
        <v>51</v>
      </c>
      <c r="B5" s="52"/>
      <c r="C5" s="52"/>
      <c r="D5" s="52"/>
      <c r="E5" s="52"/>
      <c r="F5" s="53"/>
      <c r="G5" s="44"/>
      <c r="H5" s="43"/>
      <c r="I5" s="43"/>
      <c r="J5" s="43"/>
      <c r="K5" s="43"/>
      <c r="L5" s="43"/>
      <c r="M5" s="43"/>
      <c r="N5" s="43"/>
      <c r="O5" s="43"/>
      <c r="P5" s="43"/>
      <c r="Q5" s="43"/>
      <c r="R5" s="43"/>
      <c r="S5" s="43"/>
      <c r="T5" s="43"/>
      <c r="U5" s="43"/>
      <c r="V5" s="43"/>
      <c r="W5" s="43"/>
    </row>
    <row r="6" spans="1:23" s="45" customFormat="1" ht="21.75" customHeight="1">
      <c r="A6" s="50" t="s">
        <v>52</v>
      </c>
      <c r="B6" s="50" t="s">
        <v>53</v>
      </c>
      <c r="C6" s="127" t="s">
        <v>54</v>
      </c>
      <c r="D6" s="128"/>
      <c r="E6" s="128"/>
      <c r="F6" s="129"/>
      <c r="G6" s="44"/>
      <c r="H6" s="43"/>
      <c r="I6" s="43"/>
      <c r="J6" s="43"/>
      <c r="K6" s="43"/>
      <c r="L6" s="43"/>
      <c r="M6" s="43"/>
      <c r="N6" s="43"/>
      <c r="O6" s="43"/>
      <c r="P6" s="43"/>
      <c r="Q6" s="43"/>
      <c r="R6" s="43"/>
      <c r="S6" s="43"/>
      <c r="T6" s="43"/>
      <c r="U6" s="43"/>
      <c r="V6" s="43"/>
      <c r="W6" s="43"/>
    </row>
    <row r="7" spans="1:23" s="45" customFormat="1" ht="21.75" customHeight="1">
      <c r="A7" s="95" t="s">
        <v>55</v>
      </c>
      <c r="B7" s="96" t="s">
        <v>0</v>
      </c>
      <c r="C7" s="97" t="s">
        <v>56</v>
      </c>
      <c r="D7" s="97"/>
      <c r="E7" s="97"/>
      <c r="F7" s="98"/>
      <c r="G7" s="99"/>
      <c r="H7" s="100"/>
      <c r="I7" s="101"/>
      <c r="J7" s="102" t="s">
        <v>4</v>
      </c>
      <c r="K7" s="101"/>
      <c r="L7" s="103"/>
      <c r="M7" s="101"/>
      <c r="N7" s="102" t="s">
        <v>4</v>
      </c>
      <c r="O7" s="104"/>
      <c r="P7" s="105" t="s">
        <v>44</v>
      </c>
      <c r="Q7" s="104"/>
      <c r="R7" s="104" t="s">
        <v>45</v>
      </c>
      <c r="S7" s="104"/>
      <c r="T7" s="105" t="s">
        <v>46</v>
      </c>
      <c r="U7" s="106"/>
      <c r="V7" s="43"/>
      <c r="W7" s="43"/>
    </row>
    <row r="8" spans="1:23" s="45" customFormat="1" ht="21.75" customHeight="1">
      <c r="A8" s="107"/>
      <c r="B8" s="108">
        <f>T8</f>
        <v>0</v>
      </c>
      <c r="C8" s="109" t="s">
        <v>57</v>
      </c>
      <c r="D8" s="109"/>
      <c r="E8" s="109"/>
      <c r="F8" s="110"/>
      <c r="G8" s="111" t="s">
        <v>58</v>
      </c>
      <c r="H8" s="112">
        <f>IF(H7="",0,VLOOKUP(H7,'旅費テーブル'!A21:B78,2))</f>
        <v>0</v>
      </c>
      <c r="I8" s="113" t="s">
        <v>59</v>
      </c>
      <c r="J8" s="114">
        <v>0</v>
      </c>
      <c r="K8" s="115" t="s">
        <v>60</v>
      </c>
      <c r="L8" s="116">
        <f>IF(L7="",0,VLOOKUP(L7,'旅費テーブル'!A21:B78,2))</f>
        <v>0</v>
      </c>
      <c r="M8" s="113" t="s">
        <v>59</v>
      </c>
      <c r="N8" s="114">
        <v>0</v>
      </c>
      <c r="O8" s="117" t="s">
        <v>61</v>
      </c>
      <c r="P8" s="118">
        <f>H8*J8+L8*N8</f>
        <v>0</v>
      </c>
      <c r="Q8" s="118" t="s">
        <v>62</v>
      </c>
      <c r="R8" s="119">
        <v>1.08</v>
      </c>
      <c r="S8" s="117" t="s">
        <v>61</v>
      </c>
      <c r="T8" s="118">
        <f>P8/R8</f>
        <v>0</v>
      </c>
      <c r="U8" s="120"/>
      <c r="V8" s="43"/>
      <c r="W8" s="43"/>
    </row>
    <row r="9" spans="1:23" s="45" customFormat="1" ht="21.75" customHeight="1">
      <c r="A9" s="54" t="s">
        <v>63</v>
      </c>
      <c r="B9" s="39" t="s">
        <v>0</v>
      </c>
      <c r="C9" s="48" t="s">
        <v>64</v>
      </c>
      <c r="D9" s="47"/>
      <c r="E9" s="47"/>
      <c r="F9" s="55"/>
      <c r="G9" s="42"/>
      <c r="H9" s="61"/>
      <c r="I9" s="62"/>
      <c r="J9" s="63"/>
      <c r="K9" s="47"/>
      <c r="L9" s="64"/>
      <c r="M9" s="47"/>
      <c r="N9" s="47"/>
      <c r="O9" s="43"/>
      <c r="P9" s="65"/>
      <c r="Q9" s="44"/>
      <c r="R9" s="66"/>
      <c r="S9" s="43"/>
      <c r="T9" s="43"/>
      <c r="U9" s="43"/>
      <c r="V9" s="43"/>
      <c r="W9" s="43"/>
    </row>
    <row r="10" spans="1:23" s="45" customFormat="1" ht="21.75" customHeight="1">
      <c r="A10" s="57"/>
      <c r="B10" s="40">
        <v>0</v>
      </c>
      <c r="C10" s="58" t="s">
        <v>65</v>
      </c>
      <c r="D10" s="58"/>
      <c r="E10" s="58"/>
      <c r="F10" s="67"/>
      <c r="G10" s="42"/>
      <c r="H10" s="61"/>
      <c r="I10" s="62"/>
      <c r="J10" s="63"/>
      <c r="K10" s="47"/>
      <c r="L10" s="64"/>
      <c r="M10" s="47"/>
      <c r="N10" s="47"/>
      <c r="O10" s="43"/>
      <c r="P10" s="65"/>
      <c r="Q10" s="44"/>
      <c r="R10" s="66"/>
      <c r="S10" s="43"/>
      <c r="T10" s="43"/>
      <c r="U10" s="43"/>
      <c r="V10" s="43"/>
      <c r="W10" s="43"/>
    </row>
    <row r="11" spans="1:25" s="45" customFormat="1" ht="21.75" customHeight="1">
      <c r="A11" s="54" t="s">
        <v>66</v>
      </c>
      <c r="B11" s="36" t="str">
        <f>IF(AND(N15&gt;0,V15=0),"症例数割",IF(AND(N15=0,V15&gt;0),"月数割",IF(AND(N15=0,V15=0),"","症例数割か月数割かを選択して下さい。")))</f>
        <v>月数割</v>
      </c>
      <c r="C11" s="48" t="s">
        <v>67</v>
      </c>
      <c r="D11" s="47"/>
      <c r="E11" s="47"/>
      <c r="F11" s="55"/>
      <c r="G11" s="44"/>
      <c r="H11" s="68" t="s">
        <v>5</v>
      </c>
      <c r="I11" s="69"/>
      <c r="J11" s="69"/>
      <c r="K11" s="69"/>
      <c r="L11" s="69"/>
      <c r="M11" s="69"/>
      <c r="N11" s="69"/>
      <c r="O11" s="69"/>
      <c r="P11" s="69"/>
      <c r="Q11" s="69"/>
      <c r="R11" s="3"/>
      <c r="S11" s="69"/>
      <c r="T11" s="69"/>
      <c r="U11" s="69"/>
      <c r="V11" s="69"/>
      <c r="W11" s="56"/>
      <c r="X11" s="47"/>
      <c r="Y11" s="47"/>
    </row>
    <row r="12" spans="1:25" s="45" customFormat="1" ht="21.75" customHeight="1">
      <c r="A12" s="54" t="s">
        <v>68</v>
      </c>
      <c r="B12" s="70"/>
      <c r="C12" s="48" t="s">
        <v>69</v>
      </c>
      <c r="D12" s="47"/>
      <c r="E12" s="47"/>
      <c r="F12" s="55"/>
      <c r="G12" s="42" t="s">
        <v>58</v>
      </c>
      <c r="H12" s="4">
        <v>100</v>
      </c>
      <c r="I12" s="62" t="s">
        <v>59</v>
      </c>
      <c r="J12" s="62">
        <v>0.8</v>
      </c>
      <c r="K12" s="62" t="s">
        <v>59</v>
      </c>
      <c r="L12" s="64">
        <v>6000</v>
      </c>
      <c r="M12" s="62" t="s">
        <v>59</v>
      </c>
      <c r="N12" s="5">
        <v>2</v>
      </c>
      <c r="O12" s="62" t="s">
        <v>61</v>
      </c>
      <c r="P12" s="123">
        <f>H12*J12*L12*N12</f>
        <v>960000</v>
      </c>
      <c r="Q12" s="123"/>
      <c r="R12" s="71"/>
      <c r="S12" s="62"/>
      <c r="T12" s="64"/>
      <c r="U12" s="62"/>
      <c r="V12" s="72"/>
      <c r="W12" s="73"/>
      <c r="X12" s="123"/>
      <c r="Y12" s="123"/>
    </row>
    <row r="13" spans="1:25" s="45" customFormat="1" ht="21.75" customHeight="1">
      <c r="A13" s="54"/>
      <c r="B13" s="37"/>
      <c r="C13" s="48" t="s">
        <v>70</v>
      </c>
      <c r="D13" s="47"/>
      <c r="E13" s="47"/>
      <c r="F13" s="55"/>
      <c r="G13" s="8"/>
      <c r="H13" s="74" t="s">
        <v>6</v>
      </c>
      <c r="I13" s="47"/>
      <c r="J13" s="47"/>
      <c r="K13" s="47"/>
      <c r="L13" s="47"/>
      <c r="M13" s="47"/>
      <c r="N13" s="47"/>
      <c r="O13" s="47"/>
      <c r="P13" s="47" t="s">
        <v>7</v>
      </c>
      <c r="Q13" s="47"/>
      <c r="R13" s="47"/>
      <c r="S13" s="47"/>
      <c r="T13" s="47"/>
      <c r="U13" s="47"/>
      <c r="V13" s="47"/>
      <c r="W13" s="55"/>
      <c r="X13" s="47"/>
      <c r="Y13" s="47"/>
    </row>
    <row r="14" spans="1:25" s="45" customFormat="1" ht="21.75" customHeight="1">
      <c r="A14" s="54"/>
      <c r="B14" s="37">
        <f>IF(AND(N15=0,V15=0),P12,N15+V15)</f>
        <v>320000</v>
      </c>
      <c r="C14" s="48" t="s">
        <v>71</v>
      </c>
      <c r="D14" s="47"/>
      <c r="E14" s="47"/>
      <c r="F14" s="55"/>
      <c r="G14" s="75"/>
      <c r="H14" s="76" t="s">
        <v>8</v>
      </c>
      <c r="I14" s="77"/>
      <c r="J14" s="72" t="s">
        <v>9</v>
      </c>
      <c r="K14" s="47"/>
      <c r="L14" s="78" t="s">
        <v>10</v>
      </c>
      <c r="M14" s="62"/>
      <c r="N14" s="47"/>
      <c r="O14" s="47"/>
      <c r="P14" s="61" t="s">
        <v>8</v>
      </c>
      <c r="Q14" s="77"/>
      <c r="R14" s="72" t="s">
        <v>11</v>
      </c>
      <c r="S14" s="47"/>
      <c r="T14" s="78" t="s">
        <v>12</v>
      </c>
      <c r="U14" s="62"/>
      <c r="V14" s="47"/>
      <c r="W14" s="55"/>
      <c r="X14" s="47"/>
      <c r="Y14" s="47"/>
    </row>
    <row r="15" spans="1:25" s="45" customFormat="1" ht="21.75" customHeight="1">
      <c r="A15" s="54"/>
      <c r="B15" s="37"/>
      <c r="C15" s="48" t="s">
        <v>72</v>
      </c>
      <c r="D15" s="47"/>
      <c r="E15" s="47"/>
      <c r="F15" s="55"/>
      <c r="G15" s="44"/>
      <c r="H15" s="79">
        <f>P12</f>
        <v>960000</v>
      </c>
      <c r="I15" s="41" t="s">
        <v>73</v>
      </c>
      <c r="J15" s="80">
        <f>N12</f>
        <v>2</v>
      </c>
      <c r="K15" s="59" t="s">
        <v>74</v>
      </c>
      <c r="L15" s="6">
        <v>0</v>
      </c>
      <c r="M15" s="2" t="s">
        <v>75</v>
      </c>
      <c r="N15" s="121">
        <f>INT(H15/J15*L15)</f>
        <v>0</v>
      </c>
      <c r="O15" s="121"/>
      <c r="P15" s="81">
        <f>P12</f>
        <v>960000</v>
      </c>
      <c r="Q15" s="41" t="s">
        <v>76</v>
      </c>
      <c r="R15" s="7">
        <v>15</v>
      </c>
      <c r="S15" s="59" t="s">
        <v>77</v>
      </c>
      <c r="T15" s="7">
        <v>5</v>
      </c>
      <c r="U15" s="2" t="s">
        <v>78</v>
      </c>
      <c r="V15" s="121">
        <f>IF(R15=0,0,ROUND((P15/R15*T15),0))</f>
        <v>320000</v>
      </c>
      <c r="W15" s="122"/>
      <c r="X15" s="123"/>
      <c r="Y15" s="123"/>
    </row>
    <row r="16" spans="1:23" s="45" customFormat="1" ht="21.75" customHeight="1">
      <c r="A16" s="54"/>
      <c r="B16" s="37"/>
      <c r="C16" s="48" t="s">
        <v>79</v>
      </c>
      <c r="D16" s="47"/>
      <c r="E16" s="47"/>
      <c r="F16" s="55"/>
      <c r="G16" s="44"/>
      <c r="H16" s="61"/>
      <c r="I16" s="77"/>
      <c r="J16" s="72"/>
      <c r="K16" s="47"/>
      <c r="L16" s="72"/>
      <c r="M16" s="62"/>
      <c r="N16" s="77"/>
      <c r="O16" s="77"/>
      <c r="P16" s="82"/>
      <c r="Q16" s="47"/>
      <c r="R16" s="47"/>
      <c r="S16" s="47"/>
      <c r="T16" s="47"/>
      <c r="U16" s="47"/>
      <c r="V16" s="47"/>
      <c r="W16" s="47"/>
    </row>
    <row r="17" spans="1:23" s="45" customFormat="1" ht="21.75" customHeight="1">
      <c r="A17" s="57"/>
      <c r="B17" s="1"/>
      <c r="C17" s="58" t="s">
        <v>80</v>
      </c>
      <c r="D17" s="59"/>
      <c r="E17" s="59"/>
      <c r="F17" s="60"/>
      <c r="G17" s="44"/>
      <c r="H17" s="61"/>
      <c r="I17" s="77"/>
      <c r="J17" s="72"/>
      <c r="K17" s="47"/>
      <c r="L17" s="72"/>
      <c r="M17" s="62"/>
      <c r="N17" s="77"/>
      <c r="O17" s="77"/>
      <c r="P17" s="71"/>
      <c r="Q17" s="62"/>
      <c r="R17" s="64"/>
      <c r="S17" s="62"/>
      <c r="T17" s="72"/>
      <c r="U17" s="62"/>
      <c r="V17" s="123"/>
      <c r="W17" s="123"/>
    </row>
    <row r="18" spans="1:23" s="45" customFormat="1" ht="21.75" customHeight="1">
      <c r="A18" s="54" t="s">
        <v>81</v>
      </c>
      <c r="B18" s="83" t="str">
        <f>B11</f>
        <v>月数割</v>
      </c>
      <c r="C18" s="48" t="s">
        <v>82</v>
      </c>
      <c r="D18" s="47"/>
      <c r="E18" s="47"/>
      <c r="F18" s="55"/>
      <c r="G18" s="44"/>
      <c r="H18" s="68" t="s">
        <v>5</v>
      </c>
      <c r="I18" s="69"/>
      <c r="J18" s="69"/>
      <c r="K18" s="69"/>
      <c r="L18" s="69"/>
      <c r="M18" s="69"/>
      <c r="N18" s="69"/>
      <c r="O18" s="69"/>
      <c r="P18" s="69"/>
      <c r="Q18" s="69"/>
      <c r="R18" s="3"/>
      <c r="S18" s="69"/>
      <c r="T18" s="69"/>
      <c r="U18" s="69"/>
      <c r="V18" s="69"/>
      <c r="W18" s="56"/>
    </row>
    <row r="19" spans="1:23" s="45" customFormat="1" ht="21.75" customHeight="1">
      <c r="A19" s="54" t="s">
        <v>83</v>
      </c>
      <c r="B19" s="37">
        <f>IF(AND(N22=0,V22=0),P19,N22+V22)</f>
        <v>53333</v>
      </c>
      <c r="C19" s="48" t="s">
        <v>84</v>
      </c>
      <c r="D19" s="47"/>
      <c r="E19" s="47"/>
      <c r="F19" s="55"/>
      <c r="G19" s="42" t="s">
        <v>85</v>
      </c>
      <c r="H19" s="84">
        <v>100</v>
      </c>
      <c r="I19" s="62" t="s">
        <v>86</v>
      </c>
      <c r="J19" s="62">
        <v>0.8</v>
      </c>
      <c r="K19" s="62" t="s">
        <v>86</v>
      </c>
      <c r="L19" s="64">
        <v>1000</v>
      </c>
      <c r="M19" s="62" t="s">
        <v>86</v>
      </c>
      <c r="N19" s="72">
        <f>N12</f>
        <v>2</v>
      </c>
      <c r="O19" s="62" t="s">
        <v>87</v>
      </c>
      <c r="P19" s="123">
        <f>H19*J19*L19*N19</f>
        <v>160000</v>
      </c>
      <c r="Q19" s="123"/>
      <c r="R19" s="71"/>
      <c r="S19" s="62"/>
      <c r="T19" s="64"/>
      <c r="U19" s="62"/>
      <c r="V19" s="72"/>
      <c r="W19" s="73"/>
    </row>
    <row r="20" spans="1:23" s="45" customFormat="1" ht="21.75" customHeight="1">
      <c r="A20" s="57"/>
      <c r="B20" s="1"/>
      <c r="C20" s="58" t="s">
        <v>88</v>
      </c>
      <c r="D20" s="58"/>
      <c r="E20" s="58"/>
      <c r="F20" s="67"/>
      <c r="G20" s="8"/>
      <c r="H20" s="74" t="s">
        <v>6</v>
      </c>
      <c r="I20" s="47"/>
      <c r="J20" s="47"/>
      <c r="K20" s="47"/>
      <c r="L20" s="47"/>
      <c r="M20" s="47"/>
      <c r="N20" s="47"/>
      <c r="O20" s="47"/>
      <c r="P20" s="47" t="s">
        <v>7</v>
      </c>
      <c r="Q20" s="47"/>
      <c r="R20" s="47"/>
      <c r="S20" s="47"/>
      <c r="T20" s="47"/>
      <c r="U20" s="47"/>
      <c r="V20" s="47"/>
      <c r="W20" s="55"/>
    </row>
    <row r="21" spans="1:23" s="45" customFormat="1" ht="60" customHeight="1">
      <c r="A21" s="50" t="s">
        <v>89</v>
      </c>
      <c r="B21" s="38">
        <v>0</v>
      </c>
      <c r="C21" s="130" t="s">
        <v>90</v>
      </c>
      <c r="D21" s="131"/>
      <c r="E21" s="131"/>
      <c r="F21" s="132"/>
      <c r="G21" s="75"/>
      <c r="H21" s="76" t="s">
        <v>8</v>
      </c>
      <c r="I21" s="77"/>
      <c r="J21" s="72" t="s">
        <v>9</v>
      </c>
      <c r="K21" s="47"/>
      <c r="L21" s="78" t="s">
        <v>10</v>
      </c>
      <c r="M21" s="62"/>
      <c r="N21" s="47"/>
      <c r="O21" s="47"/>
      <c r="P21" s="61" t="s">
        <v>8</v>
      </c>
      <c r="Q21" s="77"/>
      <c r="R21" s="72" t="s">
        <v>11</v>
      </c>
      <c r="S21" s="47"/>
      <c r="T21" s="78" t="s">
        <v>12</v>
      </c>
      <c r="U21" s="62"/>
      <c r="V21" s="47"/>
      <c r="W21" s="55"/>
    </row>
    <row r="22" spans="1:23" s="45" customFormat="1" ht="21.75" customHeight="1">
      <c r="A22" s="54" t="s">
        <v>91</v>
      </c>
      <c r="B22" s="37" t="s">
        <v>0</v>
      </c>
      <c r="C22" s="48" t="s">
        <v>92</v>
      </c>
      <c r="D22" s="47"/>
      <c r="E22" s="47"/>
      <c r="F22" s="55"/>
      <c r="G22" s="44"/>
      <c r="H22" s="79">
        <f>P19</f>
        <v>160000</v>
      </c>
      <c r="I22" s="41" t="s">
        <v>93</v>
      </c>
      <c r="J22" s="80">
        <f>N19</f>
        <v>2</v>
      </c>
      <c r="K22" s="59" t="s">
        <v>94</v>
      </c>
      <c r="L22" s="80">
        <f>L15</f>
        <v>0</v>
      </c>
      <c r="M22" s="2" t="s">
        <v>95</v>
      </c>
      <c r="N22" s="121">
        <f>INT(H22/J22*L22)</f>
        <v>0</v>
      </c>
      <c r="O22" s="121"/>
      <c r="P22" s="81">
        <f>P19</f>
        <v>160000</v>
      </c>
      <c r="Q22" s="41" t="s">
        <v>96</v>
      </c>
      <c r="R22" s="85">
        <f>R15</f>
        <v>15</v>
      </c>
      <c r="S22" s="59" t="s">
        <v>59</v>
      </c>
      <c r="T22" s="85">
        <f>T15</f>
        <v>5</v>
      </c>
      <c r="U22" s="2" t="s">
        <v>97</v>
      </c>
      <c r="V22" s="121">
        <f>IF(R22=0,0,ROUND((P22/R22*T22),0))</f>
        <v>53333</v>
      </c>
      <c r="W22" s="122"/>
    </row>
    <row r="23" spans="1:23" s="45" customFormat="1" ht="21.75" customHeight="1">
      <c r="A23" s="54"/>
      <c r="B23" s="37">
        <f>INT(SUM(B11:B20)*50/100)</f>
        <v>186666</v>
      </c>
      <c r="C23" s="48" t="s">
        <v>98</v>
      </c>
      <c r="D23" s="47"/>
      <c r="E23" s="47"/>
      <c r="F23" s="55"/>
      <c r="G23" s="62"/>
      <c r="H23" s="82"/>
      <c r="I23" s="47"/>
      <c r="J23" s="47"/>
      <c r="K23" s="47"/>
      <c r="L23" s="72"/>
      <c r="M23" s="62"/>
      <c r="N23" s="77"/>
      <c r="O23" s="77"/>
      <c r="P23" s="43"/>
      <c r="Q23" s="43"/>
      <c r="R23" s="43"/>
      <c r="S23" s="43"/>
      <c r="T23" s="43"/>
      <c r="U23" s="43"/>
      <c r="V23" s="43"/>
      <c r="W23" s="43"/>
    </row>
    <row r="24" spans="1:23" s="45" customFormat="1" ht="21.75" customHeight="1">
      <c r="A24" s="57"/>
      <c r="B24" s="1"/>
      <c r="C24" s="58" t="s">
        <v>99</v>
      </c>
      <c r="D24" s="58"/>
      <c r="E24" s="58"/>
      <c r="F24" s="67"/>
      <c r="G24" s="86"/>
      <c r="H24" s="71"/>
      <c r="I24" s="62"/>
      <c r="J24" s="64"/>
      <c r="K24" s="47"/>
      <c r="L24" s="72"/>
      <c r="M24" s="62"/>
      <c r="N24" s="77"/>
      <c r="O24" s="77"/>
      <c r="P24" s="43"/>
      <c r="Q24" s="43"/>
      <c r="R24" s="43"/>
      <c r="S24" s="43"/>
      <c r="T24" s="43"/>
      <c r="U24" s="43"/>
      <c r="V24" s="43"/>
      <c r="W24" s="43"/>
    </row>
    <row r="25" spans="1:23" s="45" customFormat="1" ht="21.75" customHeight="1">
      <c r="A25" s="54" t="s">
        <v>100</v>
      </c>
      <c r="B25" s="39" t="s">
        <v>0</v>
      </c>
      <c r="C25" s="87" t="s">
        <v>101</v>
      </c>
      <c r="D25" s="69"/>
      <c r="E25" s="69"/>
      <c r="F25" s="56"/>
      <c r="G25" s="62"/>
      <c r="H25" s="47"/>
      <c r="I25" s="47"/>
      <c r="J25" s="47"/>
      <c r="K25" s="47"/>
      <c r="L25" s="47"/>
      <c r="M25" s="47"/>
      <c r="N25" s="47"/>
      <c r="O25" s="47"/>
      <c r="P25"/>
      <c r="Q25"/>
      <c r="R25"/>
      <c r="S25"/>
      <c r="T25"/>
      <c r="U25"/>
      <c r="V25"/>
      <c r="W25"/>
    </row>
    <row r="26" spans="1:23" s="45" customFormat="1" ht="21.75" customHeight="1">
      <c r="A26" s="57"/>
      <c r="B26" s="40">
        <v>0</v>
      </c>
      <c r="C26" s="88" t="s">
        <v>102</v>
      </c>
      <c r="D26" s="59"/>
      <c r="E26" s="59"/>
      <c r="F26" s="60"/>
      <c r="G26" s="86"/>
      <c r="H26" s="64"/>
      <c r="I26" s="47"/>
      <c r="J26" s="47"/>
      <c r="K26" s="62"/>
      <c r="L26" s="72"/>
      <c r="M26" s="62"/>
      <c r="N26" s="123"/>
      <c r="O26" s="123"/>
      <c r="P26"/>
      <c r="Q26"/>
      <c r="R26"/>
      <c r="S26"/>
      <c r="T26"/>
      <c r="U26"/>
      <c r="V26"/>
      <c r="W26"/>
    </row>
    <row r="27" spans="1:23" s="45" customFormat="1" ht="21.75" customHeight="1">
      <c r="A27" s="89" t="s">
        <v>103</v>
      </c>
      <c r="B27" s="37" t="s">
        <v>0</v>
      </c>
      <c r="C27" s="48" t="s">
        <v>104</v>
      </c>
      <c r="D27" s="47"/>
      <c r="E27" s="47"/>
      <c r="F27" s="55"/>
      <c r="G27" s="62"/>
      <c r="H27" s="61"/>
      <c r="I27" s="77"/>
      <c r="J27" s="72"/>
      <c r="K27" s="47"/>
      <c r="L27" s="47"/>
      <c r="M27" s="47"/>
      <c r="N27" s="47"/>
      <c r="O27" s="47"/>
      <c r="P27"/>
      <c r="Q27"/>
      <c r="R27"/>
      <c r="S27"/>
      <c r="T27"/>
      <c r="U27"/>
      <c r="V27"/>
      <c r="W27"/>
    </row>
    <row r="28" spans="1:23" s="45" customFormat="1" ht="21.75" customHeight="1">
      <c r="A28" s="54"/>
      <c r="B28" s="37"/>
      <c r="C28" s="48" t="s">
        <v>105</v>
      </c>
      <c r="D28" s="47"/>
      <c r="E28" s="47"/>
      <c r="F28" s="55"/>
      <c r="G28" s="44"/>
      <c r="H28" s="43"/>
      <c r="I28" s="43"/>
      <c r="J28" s="43"/>
      <c r="K28" s="47"/>
      <c r="L28" s="78"/>
      <c r="M28" s="62"/>
      <c r="N28" s="47"/>
      <c r="O28" s="47"/>
      <c r="P28"/>
      <c r="Q28"/>
      <c r="R28"/>
      <c r="S28"/>
      <c r="T28"/>
      <c r="U28"/>
      <c r="V28"/>
      <c r="W28"/>
    </row>
    <row r="29" spans="1:23" s="45" customFormat="1" ht="21.75" customHeight="1">
      <c r="A29" s="54"/>
      <c r="B29" s="37">
        <f>INT(SUM(B7:B26)*10/100)</f>
        <v>55999</v>
      </c>
      <c r="C29" s="48" t="s">
        <v>106</v>
      </c>
      <c r="D29" s="47"/>
      <c r="E29" s="47"/>
      <c r="F29" s="55"/>
      <c r="G29" s="44"/>
      <c r="H29" s="43"/>
      <c r="I29" s="43"/>
      <c r="J29" s="43"/>
      <c r="K29" s="47"/>
      <c r="L29" s="72"/>
      <c r="M29" s="62"/>
      <c r="N29" s="123"/>
      <c r="O29" s="123"/>
      <c r="P29"/>
      <c r="Q29"/>
      <c r="R29"/>
      <c r="S29"/>
      <c r="T29"/>
      <c r="U29"/>
      <c r="V29"/>
      <c r="W29"/>
    </row>
    <row r="30" spans="1:23" s="45" customFormat="1" ht="21.75" customHeight="1">
      <c r="A30" s="57"/>
      <c r="B30" s="1"/>
      <c r="C30" s="59" t="s">
        <v>107</v>
      </c>
      <c r="D30" s="58"/>
      <c r="E30" s="58"/>
      <c r="F30" s="67"/>
      <c r="G30" s="44"/>
      <c r="H30" s="43"/>
      <c r="I30" s="43"/>
      <c r="J30" s="43"/>
      <c r="K30" s="43"/>
      <c r="L30" s="43"/>
      <c r="M30" s="43"/>
      <c r="N30" s="43"/>
      <c r="O30" s="43"/>
      <c r="P30"/>
      <c r="Q30"/>
      <c r="R30"/>
      <c r="S30"/>
      <c r="T30"/>
      <c r="U30"/>
      <c r="V30"/>
      <c r="W30"/>
    </row>
    <row r="31" spans="1:23" s="45" customFormat="1" ht="21.75" customHeight="1">
      <c r="A31" s="54" t="s">
        <v>108</v>
      </c>
      <c r="B31" s="37" t="s">
        <v>0</v>
      </c>
      <c r="C31" s="48" t="s">
        <v>109</v>
      </c>
      <c r="D31" s="47"/>
      <c r="E31" s="47"/>
      <c r="F31" s="55"/>
      <c r="G31" s="44"/>
      <c r="H31" s="43"/>
      <c r="I31" s="43"/>
      <c r="J31" s="43"/>
      <c r="K31" s="43"/>
      <c r="L31" s="43"/>
      <c r="M31" s="43"/>
      <c r="N31" s="43"/>
      <c r="O31" s="43"/>
      <c r="P31"/>
      <c r="Q31"/>
      <c r="R31"/>
      <c r="S31"/>
      <c r="T31"/>
      <c r="U31"/>
      <c r="V31"/>
      <c r="W31"/>
    </row>
    <row r="32" spans="1:23" s="45" customFormat="1" ht="21.75" customHeight="1">
      <c r="A32" s="57" t="s">
        <v>110</v>
      </c>
      <c r="B32" s="1">
        <f>INT(SUM(B7:B30)*30/100)</f>
        <v>184799</v>
      </c>
      <c r="C32" s="59" t="s">
        <v>111</v>
      </c>
      <c r="D32" s="58"/>
      <c r="E32" s="58"/>
      <c r="F32" s="67"/>
      <c r="G32"/>
      <c r="H32"/>
      <c r="I32"/>
      <c r="J32"/>
      <c r="K32" s="43"/>
      <c r="L32" s="43"/>
      <c r="M32" s="43"/>
      <c r="N32" s="43"/>
      <c r="O32" s="43"/>
      <c r="P32"/>
      <c r="Q32"/>
      <c r="R32"/>
      <c r="S32"/>
      <c r="T32"/>
      <c r="U32"/>
      <c r="V32"/>
      <c r="W32"/>
    </row>
    <row r="33" spans="1:23" s="45" customFormat="1" ht="21.75" customHeight="1">
      <c r="A33" s="54" t="s">
        <v>112</v>
      </c>
      <c r="B33" s="37" t="s">
        <v>0</v>
      </c>
      <c r="C33" s="48" t="s">
        <v>1</v>
      </c>
      <c r="D33" s="47"/>
      <c r="E33" s="90">
        <f>E34-B34</f>
        <v>80079</v>
      </c>
      <c r="F33" s="91"/>
      <c r="G33"/>
      <c r="H33"/>
      <c r="I33"/>
      <c r="J33"/>
      <c r="K33" s="43"/>
      <c r="L33" s="43"/>
      <c r="M33" s="43"/>
      <c r="N33" s="43"/>
      <c r="O33" s="43"/>
      <c r="P33"/>
      <c r="Q33"/>
      <c r="R33"/>
      <c r="S33"/>
      <c r="T33"/>
      <c r="U33"/>
      <c r="V33"/>
      <c r="W33"/>
    </row>
    <row r="34" spans="1:23" s="45" customFormat="1" ht="21.75" customHeight="1">
      <c r="A34" s="57"/>
      <c r="B34" s="1">
        <f>SUM(B7:B32)</f>
        <v>800797</v>
      </c>
      <c r="C34" s="58" t="s">
        <v>2</v>
      </c>
      <c r="D34" s="59"/>
      <c r="E34" s="92">
        <f>INT(B34*1.1)</f>
        <v>880876</v>
      </c>
      <c r="F34" s="93"/>
      <c r="G34"/>
      <c r="H34"/>
      <c r="I34"/>
      <c r="J34"/>
      <c r="K34"/>
      <c r="L34"/>
      <c r="M34"/>
      <c r="N34"/>
      <c r="O34"/>
      <c r="P34"/>
      <c r="Q34"/>
      <c r="R34"/>
      <c r="S34"/>
      <c r="T34"/>
      <c r="U34"/>
      <c r="V34"/>
      <c r="W34"/>
    </row>
    <row r="35" spans="1:23" s="45" customFormat="1" ht="21.75" customHeight="1">
      <c r="A35" s="94"/>
      <c r="B35" s="43"/>
      <c r="C35" s="43" t="s">
        <v>113</v>
      </c>
      <c r="D35" s="43"/>
      <c r="E35" s="43"/>
      <c r="F35" s="43"/>
      <c r="G35"/>
      <c r="H35"/>
      <c r="I35"/>
      <c r="J35"/>
      <c r="K35"/>
      <c r="L35"/>
      <c r="M35"/>
      <c r="N35"/>
      <c r="O35"/>
      <c r="P35"/>
      <c r="Q35"/>
      <c r="R35"/>
      <c r="S35"/>
      <c r="T35"/>
      <c r="U35"/>
      <c r="V35"/>
      <c r="W35"/>
    </row>
    <row r="36" spans="7:36" ht="12">
      <c r="G36"/>
      <c r="X36" s="45"/>
      <c r="Y36" s="45"/>
      <c r="Z36" s="45"/>
      <c r="AA36" s="45"/>
      <c r="AB36" s="45"/>
      <c r="AC36" s="45"/>
      <c r="AD36" s="45"/>
      <c r="AE36" s="45"/>
      <c r="AF36" s="45"/>
      <c r="AG36" s="45"/>
      <c r="AH36" s="45"/>
      <c r="AI36" s="45"/>
      <c r="AJ36" s="45"/>
    </row>
    <row r="37" spans="7:36" ht="12">
      <c r="G37"/>
      <c r="X37" s="45"/>
      <c r="Y37" s="45"/>
      <c r="Z37" s="45"/>
      <c r="AA37" s="45"/>
      <c r="AB37" s="45"/>
      <c r="AC37" s="45"/>
      <c r="AD37" s="45"/>
      <c r="AE37" s="45"/>
      <c r="AF37" s="45"/>
      <c r="AG37" s="45"/>
      <c r="AH37" s="45"/>
      <c r="AI37" s="45"/>
      <c r="AJ37" s="45"/>
    </row>
    <row r="38" ht="12">
      <c r="G38"/>
    </row>
    <row r="39" ht="12">
      <c r="G39"/>
    </row>
    <row r="40" ht="12">
      <c r="G40"/>
    </row>
    <row r="41" ht="12">
      <c r="G41"/>
    </row>
    <row r="42" ht="12">
      <c r="G42"/>
    </row>
    <row r="43" ht="12">
      <c r="G43"/>
    </row>
    <row r="44" ht="12">
      <c r="G44"/>
    </row>
    <row r="45" ht="12">
      <c r="G45"/>
    </row>
    <row r="46" ht="12">
      <c r="G46"/>
    </row>
    <row r="47" ht="12">
      <c r="G47"/>
    </row>
    <row r="48" ht="12">
      <c r="G48"/>
    </row>
    <row r="49" ht="12">
      <c r="G49"/>
    </row>
    <row r="50" ht="12">
      <c r="G50"/>
    </row>
    <row r="51" ht="12">
      <c r="G51"/>
    </row>
    <row r="52" ht="12">
      <c r="G52"/>
    </row>
    <row r="53" ht="12">
      <c r="G53"/>
    </row>
    <row r="54" ht="12">
      <c r="G54"/>
    </row>
    <row r="55" ht="12">
      <c r="G55"/>
    </row>
    <row r="56" ht="12">
      <c r="G56"/>
    </row>
    <row r="57" ht="12">
      <c r="G57"/>
    </row>
  </sheetData>
  <sheetProtection/>
  <mergeCells count="15">
    <mergeCell ref="N29:O29"/>
    <mergeCell ref="V17:W17"/>
    <mergeCell ref="P19:Q19"/>
    <mergeCell ref="C21:F21"/>
    <mergeCell ref="N22:O22"/>
    <mergeCell ref="V22:W22"/>
    <mergeCell ref="N26:O26"/>
    <mergeCell ref="N15:O15"/>
    <mergeCell ref="V15:W15"/>
    <mergeCell ref="X15:Y15"/>
    <mergeCell ref="A1:F1"/>
    <mergeCell ref="H4:W4"/>
    <mergeCell ref="C6:F6"/>
    <mergeCell ref="P12:Q12"/>
    <mergeCell ref="X12:Y12"/>
  </mergeCells>
  <printOptions/>
  <pageMargins left="0.7874015748031497" right="0.3937007874015748" top="0.7874015748031497" bottom="0.1968503937007874" header="0.5118110236220472" footer="0.5118110236220472"/>
  <pageSetup horizontalDpi="300" verticalDpi="300" orientation="landscape" paperSize="9" scale="60" r:id="rId2"/>
  <headerFooter alignWithMargins="0">
    <oddHeader>&amp;R別紙基準５</oddHeader>
  </headerFooter>
  <drawing r:id="rId1"/>
</worksheet>
</file>

<file path=xl/worksheets/sheet2.xml><?xml version="1.0" encoding="utf-8"?>
<worksheet xmlns="http://schemas.openxmlformats.org/spreadsheetml/2006/main" xmlns:r="http://schemas.openxmlformats.org/officeDocument/2006/relationships">
  <dimension ref="A1:J78"/>
  <sheetViews>
    <sheetView zoomScalePageLayoutView="0" workbookViewId="0" topLeftCell="A1">
      <selection activeCell="B8" sqref="B8"/>
    </sheetView>
  </sheetViews>
  <sheetFormatPr defaultColWidth="10.375" defaultRowHeight="12.75"/>
  <cols>
    <col min="1" max="1" width="12.125" style="33" customWidth="1"/>
    <col min="2" max="10" width="12.125" style="31" customWidth="1"/>
    <col min="11" max="16384" width="10.375" style="31" customWidth="1"/>
  </cols>
  <sheetData>
    <row r="1" s="10" customFormat="1" ht="21" customHeight="1" thickBot="1">
      <c r="A1" s="9"/>
    </row>
    <row r="2" spans="1:10" s="10" customFormat="1" ht="21" customHeight="1">
      <c r="A2" s="11"/>
      <c r="B2" s="133" t="s">
        <v>13</v>
      </c>
      <c r="C2" s="134"/>
      <c r="D2" s="12"/>
      <c r="E2" s="12"/>
      <c r="F2" s="13"/>
      <c r="G2" s="135" t="s">
        <v>14</v>
      </c>
      <c r="H2" s="135"/>
      <c r="I2" s="13"/>
      <c r="J2" s="14"/>
    </row>
    <row r="3" spans="1:10" s="9" customFormat="1" ht="21" customHeight="1">
      <c r="A3" s="15" t="s">
        <v>15</v>
      </c>
      <c r="B3" s="16" t="s">
        <v>16</v>
      </c>
      <c r="C3" s="16" t="s">
        <v>17</v>
      </c>
      <c r="D3" s="34" t="s">
        <v>40</v>
      </c>
      <c r="E3" s="34" t="s">
        <v>41</v>
      </c>
      <c r="F3" s="17" t="s">
        <v>18</v>
      </c>
      <c r="G3" s="16" t="s">
        <v>19</v>
      </c>
      <c r="H3" s="16" t="s">
        <v>20</v>
      </c>
      <c r="I3" s="18" t="s">
        <v>21</v>
      </c>
      <c r="J3" s="19" t="s">
        <v>22</v>
      </c>
    </row>
    <row r="4" spans="1:10" s="10" customFormat="1" ht="21" customHeight="1">
      <c r="A4" s="15" t="s">
        <v>23</v>
      </c>
      <c r="B4" s="20">
        <v>28900</v>
      </c>
      <c r="C4" s="20">
        <v>360</v>
      </c>
      <c r="D4" s="20">
        <v>10000</v>
      </c>
      <c r="E4" s="20">
        <v>2000</v>
      </c>
      <c r="F4" s="21">
        <v>29260</v>
      </c>
      <c r="G4" s="21">
        <v>41260</v>
      </c>
      <c r="H4" s="21">
        <v>53260</v>
      </c>
      <c r="I4" s="21">
        <v>65260</v>
      </c>
      <c r="J4" s="22"/>
    </row>
    <row r="5" spans="1:10" s="10" customFormat="1" ht="21" customHeight="1">
      <c r="A5" s="23" t="s">
        <v>24</v>
      </c>
      <c r="B5" s="21">
        <v>28240</v>
      </c>
      <c r="C5" s="21">
        <v>360</v>
      </c>
      <c r="D5" s="21">
        <v>10000</v>
      </c>
      <c r="E5" s="21">
        <v>2000</v>
      </c>
      <c r="F5" s="21">
        <v>28600</v>
      </c>
      <c r="G5" s="21">
        <v>40600</v>
      </c>
      <c r="H5" s="21">
        <v>52600</v>
      </c>
      <c r="I5" s="21">
        <v>64600</v>
      </c>
      <c r="J5" s="24"/>
    </row>
    <row r="6" spans="1:10" s="10" customFormat="1" ht="21" customHeight="1">
      <c r="A6" s="23" t="s">
        <v>25</v>
      </c>
      <c r="B6" s="21">
        <v>13120</v>
      </c>
      <c r="C6" s="21">
        <v>360</v>
      </c>
      <c r="D6" s="21">
        <v>10000</v>
      </c>
      <c r="E6" s="21">
        <v>2000</v>
      </c>
      <c r="F6" s="21">
        <v>13480</v>
      </c>
      <c r="G6" s="21">
        <v>25480</v>
      </c>
      <c r="H6" s="21">
        <v>37480</v>
      </c>
      <c r="I6" s="21">
        <v>49480</v>
      </c>
      <c r="J6" s="24"/>
    </row>
    <row r="7" spans="1:10" s="10" customFormat="1" ht="21" customHeight="1">
      <c r="A7" s="23" t="s">
        <v>26</v>
      </c>
      <c r="B7" s="21">
        <v>1120</v>
      </c>
      <c r="C7" s="21">
        <v>480</v>
      </c>
      <c r="D7" s="25" t="s">
        <v>27</v>
      </c>
      <c r="E7" s="25" t="s">
        <v>27</v>
      </c>
      <c r="F7" s="21">
        <v>1600</v>
      </c>
      <c r="G7" s="25" t="s">
        <v>27</v>
      </c>
      <c r="H7" s="25" t="s">
        <v>27</v>
      </c>
      <c r="I7" s="25" t="s">
        <v>27</v>
      </c>
      <c r="J7" s="24"/>
    </row>
    <row r="8" spans="1:10" s="10" customFormat="1" ht="21" customHeight="1">
      <c r="A8" s="23" t="s">
        <v>28</v>
      </c>
      <c r="B8" s="21">
        <v>75400</v>
      </c>
      <c r="C8" s="21">
        <v>3460</v>
      </c>
      <c r="D8" s="21">
        <v>10000</v>
      </c>
      <c r="E8" s="21">
        <v>2000</v>
      </c>
      <c r="F8" s="21">
        <v>78860</v>
      </c>
      <c r="G8" s="21">
        <v>90860</v>
      </c>
      <c r="H8" s="21">
        <v>102860</v>
      </c>
      <c r="I8" s="21">
        <v>114860</v>
      </c>
      <c r="J8" s="24" t="s">
        <v>29</v>
      </c>
    </row>
    <row r="9" spans="1:10" s="10" customFormat="1" ht="21" customHeight="1">
      <c r="A9" s="23" t="s">
        <v>30</v>
      </c>
      <c r="B9" s="21">
        <v>42900</v>
      </c>
      <c r="C9" s="21">
        <v>360</v>
      </c>
      <c r="D9" s="21">
        <v>10000</v>
      </c>
      <c r="E9" s="21">
        <v>2000</v>
      </c>
      <c r="F9" s="21">
        <v>43260</v>
      </c>
      <c r="G9" s="21">
        <v>55260</v>
      </c>
      <c r="H9" s="21">
        <v>67260</v>
      </c>
      <c r="I9" s="21">
        <v>79260</v>
      </c>
      <c r="J9" s="24"/>
    </row>
    <row r="10" spans="1:10" s="10" customFormat="1" ht="21" customHeight="1">
      <c r="A10" s="23" t="s">
        <v>31</v>
      </c>
      <c r="B10" s="21">
        <v>15300</v>
      </c>
      <c r="C10" s="21">
        <v>360</v>
      </c>
      <c r="D10" s="21">
        <v>10000</v>
      </c>
      <c r="E10" s="21">
        <v>2000</v>
      </c>
      <c r="F10" s="21">
        <v>15660</v>
      </c>
      <c r="G10" s="21">
        <v>27660</v>
      </c>
      <c r="H10" s="21">
        <v>39660</v>
      </c>
      <c r="I10" s="21">
        <v>51660</v>
      </c>
      <c r="J10" s="24"/>
    </row>
    <row r="11" spans="1:10" s="10" customFormat="1" ht="21" customHeight="1">
      <c r="A11" s="23" t="s">
        <v>32</v>
      </c>
      <c r="B11" s="21">
        <v>820</v>
      </c>
      <c r="C11" s="21">
        <v>480</v>
      </c>
      <c r="D11" s="25" t="s">
        <v>27</v>
      </c>
      <c r="E11" s="25" t="s">
        <v>27</v>
      </c>
      <c r="F11" s="21">
        <v>1300</v>
      </c>
      <c r="G11" s="25" t="s">
        <v>27</v>
      </c>
      <c r="H11" s="25" t="s">
        <v>27</v>
      </c>
      <c r="I11" s="25" t="s">
        <v>27</v>
      </c>
      <c r="J11" s="24"/>
    </row>
    <row r="12" spans="1:10" s="10" customFormat="1" ht="21" customHeight="1">
      <c r="A12" s="23" t="s">
        <v>33</v>
      </c>
      <c r="B12" s="21">
        <v>12460</v>
      </c>
      <c r="C12" s="21">
        <v>480</v>
      </c>
      <c r="D12" s="21">
        <v>10000</v>
      </c>
      <c r="E12" s="21">
        <v>2000</v>
      </c>
      <c r="F12" s="21">
        <v>12940</v>
      </c>
      <c r="G12" s="21">
        <v>24940</v>
      </c>
      <c r="H12" s="21">
        <v>36940</v>
      </c>
      <c r="I12" s="21">
        <v>48940</v>
      </c>
      <c r="J12" s="24"/>
    </row>
    <row r="13" spans="1:10" s="10" customFormat="1" ht="21" customHeight="1">
      <c r="A13" s="23" t="s">
        <v>34</v>
      </c>
      <c r="B13" s="21">
        <v>20880</v>
      </c>
      <c r="C13" s="21">
        <v>360</v>
      </c>
      <c r="D13" s="21">
        <v>10000</v>
      </c>
      <c r="E13" s="21">
        <v>2000</v>
      </c>
      <c r="F13" s="21">
        <v>21240</v>
      </c>
      <c r="G13" s="21">
        <v>33240</v>
      </c>
      <c r="H13" s="21">
        <v>45240</v>
      </c>
      <c r="I13" s="21">
        <v>57240</v>
      </c>
      <c r="J13" s="24"/>
    </row>
    <row r="14" spans="1:10" s="10" customFormat="1" ht="21" customHeight="1">
      <c r="A14" s="23" t="s">
        <v>35</v>
      </c>
      <c r="B14" s="21">
        <v>22800</v>
      </c>
      <c r="C14" s="21">
        <v>360</v>
      </c>
      <c r="D14" s="21">
        <v>10000</v>
      </c>
      <c r="E14" s="21">
        <v>2000</v>
      </c>
      <c r="F14" s="21">
        <v>23160</v>
      </c>
      <c r="G14" s="21">
        <v>35160</v>
      </c>
      <c r="H14" s="21">
        <v>47160</v>
      </c>
      <c r="I14" s="21">
        <v>59160</v>
      </c>
      <c r="J14" s="24"/>
    </row>
    <row r="15" spans="1:10" s="10" customFormat="1" ht="21" customHeight="1">
      <c r="A15" s="35" t="s">
        <v>42</v>
      </c>
      <c r="B15" s="21">
        <v>28900</v>
      </c>
      <c r="C15" s="21">
        <v>360</v>
      </c>
      <c r="D15" s="21">
        <v>10000</v>
      </c>
      <c r="E15" s="21">
        <v>2000</v>
      </c>
      <c r="F15" s="21">
        <v>29260</v>
      </c>
      <c r="G15" s="21">
        <v>41260</v>
      </c>
      <c r="H15" s="21">
        <v>53260</v>
      </c>
      <c r="I15" s="21">
        <v>65260</v>
      </c>
      <c r="J15" s="24"/>
    </row>
    <row r="16" spans="1:10" s="10" customFormat="1" ht="21" customHeight="1">
      <c r="A16" s="35" t="s">
        <v>43</v>
      </c>
      <c r="B16" s="21">
        <v>28680</v>
      </c>
      <c r="C16" s="21">
        <v>360</v>
      </c>
      <c r="D16" s="21">
        <v>10000</v>
      </c>
      <c r="E16" s="21">
        <v>2000</v>
      </c>
      <c r="F16" s="21">
        <v>29040</v>
      </c>
      <c r="G16" s="21">
        <v>41040</v>
      </c>
      <c r="H16" s="21">
        <v>53040</v>
      </c>
      <c r="I16" s="21">
        <v>65040</v>
      </c>
      <c r="J16" s="24"/>
    </row>
    <row r="17" spans="1:10" s="10" customFormat="1" ht="21" customHeight="1">
      <c r="A17" s="23" t="s">
        <v>36</v>
      </c>
      <c r="B17" s="21">
        <v>35000</v>
      </c>
      <c r="C17" s="21">
        <v>360</v>
      </c>
      <c r="D17" s="21">
        <v>10000</v>
      </c>
      <c r="E17" s="21">
        <v>2000</v>
      </c>
      <c r="F17" s="21">
        <v>35360</v>
      </c>
      <c r="G17" s="21">
        <v>47360</v>
      </c>
      <c r="H17" s="21">
        <v>59360</v>
      </c>
      <c r="I17" s="21">
        <v>71360</v>
      </c>
      <c r="J17" s="24"/>
    </row>
    <row r="18" spans="1:10" s="10" customFormat="1" ht="21" customHeight="1">
      <c r="A18" s="23" t="s">
        <v>37</v>
      </c>
      <c r="B18" s="21">
        <v>34940</v>
      </c>
      <c r="C18" s="21">
        <v>360</v>
      </c>
      <c r="D18" s="21">
        <v>10000</v>
      </c>
      <c r="E18" s="21">
        <v>2000</v>
      </c>
      <c r="F18" s="21">
        <v>35300</v>
      </c>
      <c r="G18" s="21">
        <v>47300</v>
      </c>
      <c r="H18" s="21">
        <v>59300</v>
      </c>
      <c r="I18" s="21">
        <v>71300</v>
      </c>
      <c r="J18" s="24"/>
    </row>
    <row r="19" spans="1:10" s="10" customFormat="1" ht="21" customHeight="1" thickBot="1">
      <c r="A19" s="26" t="s">
        <v>38</v>
      </c>
      <c r="B19" s="27">
        <v>64200</v>
      </c>
      <c r="C19" s="27">
        <v>1320</v>
      </c>
      <c r="D19" s="27">
        <v>10000</v>
      </c>
      <c r="E19" s="27">
        <v>2000</v>
      </c>
      <c r="F19" s="27">
        <v>65520</v>
      </c>
      <c r="G19" s="27">
        <v>77520</v>
      </c>
      <c r="H19" s="27">
        <v>89520</v>
      </c>
      <c r="I19" s="27">
        <v>101520</v>
      </c>
      <c r="J19" s="28" t="s">
        <v>29</v>
      </c>
    </row>
    <row r="20" spans="1:2" ht="24" customHeight="1">
      <c r="A20" s="29"/>
      <c r="B20" s="30"/>
    </row>
    <row r="21" spans="1:2" ht="12.75">
      <c r="A21" s="30" t="s">
        <v>114</v>
      </c>
      <c r="B21" s="32">
        <v>29040</v>
      </c>
    </row>
    <row r="22" spans="1:2" ht="12.75">
      <c r="A22" s="30" t="s">
        <v>115</v>
      </c>
      <c r="B22" s="32">
        <v>41040</v>
      </c>
    </row>
    <row r="23" spans="1:2" ht="12.75">
      <c r="A23" s="30" t="s">
        <v>116</v>
      </c>
      <c r="B23" s="32">
        <v>53040</v>
      </c>
    </row>
    <row r="24" spans="1:2" ht="12.75">
      <c r="A24" s="30" t="s">
        <v>117</v>
      </c>
      <c r="B24" s="32">
        <v>65040</v>
      </c>
    </row>
    <row r="25" spans="1:2" ht="12.75">
      <c r="A25" s="30" t="s">
        <v>118</v>
      </c>
      <c r="B25" s="32">
        <v>21240</v>
      </c>
    </row>
    <row r="26" spans="1:2" ht="12.75">
      <c r="A26" s="30" t="s">
        <v>119</v>
      </c>
      <c r="B26" s="32">
        <v>33240</v>
      </c>
    </row>
    <row r="27" spans="1:2" ht="12.75">
      <c r="A27" s="30" t="s">
        <v>120</v>
      </c>
      <c r="B27" s="32">
        <v>45240</v>
      </c>
    </row>
    <row r="28" spans="1:2" ht="12.75">
      <c r="A28" s="30" t="s">
        <v>121</v>
      </c>
      <c r="B28" s="32">
        <v>57240</v>
      </c>
    </row>
    <row r="29" spans="1:2" ht="12.75">
      <c r="A29" s="30" t="s">
        <v>122</v>
      </c>
      <c r="B29" s="32">
        <v>15660</v>
      </c>
    </row>
    <row r="30" spans="1:2" ht="12.75">
      <c r="A30" s="30" t="s">
        <v>123</v>
      </c>
      <c r="B30" s="32">
        <v>27660</v>
      </c>
    </row>
    <row r="31" spans="1:2" ht="12.75">
      <c r="A31" s="30" t="s">
        <v>124</v>
      </c>
      <c r="B31" s="32">
        <v>39660</v>
      </c>
    </row>
    <row r="32" spans="1:2" ht="12.75">
      <c r="A32" s="30" t="s">
        <v>125</v>
      </c>
      <c r="B32" s="32">
        <v>51660</v>
      </c>
    </row>
    <row r="33" spans="1:2" ht="12.75">
      <c r="A33" s="30" t="s">
        <v>126</v>
      </c>
      <c r="B33" s="32">
        <v>29260</v>
      </c>
    </row>
    <row r="34" spans="1:2" ht="12.75">
      <c r="A34" s="30" t="s">
        <v>127</v>
      </c>
      <c r="B34" s="32">
        <v>41260</v>
      </c>
    </row>
    <row r="35" spans="1:2" ht="12.75">
      <c r="A35" s="30" t="s">
        <v>128</v>
      </c>
      <c r="B35" s="32">
        <v>53260</v>
      </c>
    </row>
    <row r="36" spans="1:2" ht="12.75">
      <c r="A36" s="30" t="s">
        <v>129</v>
      </c>
      <c r="B36" s="32">
        <v>65260</v>
      </c>
    </row>
    <row r="37" spans="1:2" ht="12.75">
      <c r="A37" s="30" t="s">
        <v>130</v>
      </c>
      <c r="B37" s="32">
        <v>1300</v>
      </c>
    </row>
    <row r="38" spans="1:2" ht="12.75">
      <c r="A38" s="30" t="s">
        <v>131</v>
      </c>
      <c r="B38" s="32">
        <v>35300</v>
      </c>
    </row>
    <row r="39" spans="1:2" ht="12.75">
      <c r="A39" s="30" t="s">
        <v>132</v>
      </c>
      <c r="B39" s="32">
        <v>47300</v>
      </c>
    </row>
    <row r="40" spans="1:2" ht="12.75">
      <c r="A40" s="30" t="s">
        <v>133</v>
      </c>
      <c r="B40" s="32">
        <v>59300</v>
      </c>
    </row>
    <row r="41" spans="1:2" ht="12.75">
      <c r="A41" s="30" t="s">
        <v>134</v>
      </c>
      <c r="B41" s="32">
        <v>71300</v>
      </c>
    </row>
    <row r="42" spans="1:2" ht="12.75">
      <c r="A42" s="30" t="s">
        <v>135</v>
      </c>
      <c r="B42" s="32">
        <v>1600</v>
      </c>
    </row>
    <row r="43" spans="1:2" ht="12.75">
      <c r="A43" s="30" t="s">
        <v>136</v>
      </c>
      <c r="B43" s="32">
        <v>23160</v>
      </c>
    </row>
    <row r="44" spans="1:2" ht="12.75">
      <c r="A44" s="30" t="s">
        <v>137</v>
      </c>
      <c r="B44" s="32">
        <v>35160</v>
      </c>
    </row>
    <row r="45" spans="1:2" ht="12.75">
      <c r="A45" s="30" t="s">
        <v>138</v>
      </c>
      <c r="B45" s="32">
        <v>47160</v>
      </c>
    </row>
    <row r="46" spans="1:2" ht="12.75">
      <c r="A46" s="30" t="s">
        <v>139</v>
      </c>
      <c r="B46" s="32">
        <v>59160</v>
      </c>
    </row>
    <row r="47" spans="1:2" ht="12.75">
      <c r="A47" s="30" t="s">
        <v>140</v>
      </c>
      <c r="B47" s="32">
        <v>35360</v>
      </c>
    </row>
    <row r="48" spans="1:2" ht="12.75">
      <c r="A48" s="30" t="s">
        <v>141</v>
      </c>
      <c r="B48" s="32">
        <v>47360</v>
      </c>
    </row>
    <row r="49" spans="1:2" ht="12.75">
      <c r="A49" s="30" t="s">
        <v>142</v>
      </c>
      <c r="B49" s="32">
        <v>59360</v>
      </c>
    </row>
    <row r="50" spans="1:2" ht="12.75">
      <c r="A50" s="30" t="s">
        <v>143</v>
      </c>
      <c r="B50" s="32">
        <v>71360</v>
      </c>
    </row>
    <row r="51" spans="1:2" ht="12.75">
      <c r="A51" s="30" t="s">
        <v>144</v>
      </c>
      <c r="B51" s="32">
        <v>13480</v>
      </c>
    </row>
    <row r="52" spans="1:2" ht="12.75">
      <c r="A52" s="30" t="s">
        <v>145</v>
      </c>
      <c r="B52" s="32">
        <v>25480</v>
      </c>
    </row>
    <row r="53" spans="1:2" ht="12.75">
      <c r="A53" s="30" t="s">
        <v>146</v>
      </c>
      <c r="B53" s="32">
        <v>37480</v>
      </c>
    </row>
    <row r="54" spans="1:2" ht="12.75">
      <c r="A54" s="30" t="s">
        <v>147</v>
      </c>
      <c r="B54" s="32">
        <v>49480</v>
      </c>
    </row>
    <row r="55" spans="1:2" ht="12.75">
      <c r="A55" s="30" t="s">
        <v>148</v>
      </c>
      <c r="B55" s="32">
        <v>65520</v>
      </c>
    </row>
    <row r="56" spans="1:2" ht="12.75">
      <c r="A56" s="30" t="s">
        <v>149</v>
      </c>
      <c r="B56" s="32">
        <v>77520</v>
      </c>
    </row>
    <row r="57" spans="1:2" ht="12.75">
      <c r="A57" s="30" t="s">
        <v>150</v>
      </c>
      <c r="B57" s="32">
        <v>89520</v>
      </c>
    </row>
    <row r="58" spans="1:2" ht="12.75">
      <c r="A58" s="30" t="s">
        <v>151</v>
      </c>
      <c r="B58" s="32">
        <v>101520</v>
      </c>
    </row>
    <row r="59" spans="1:2" ht="12.75">
      <c r="A59" s="30" t="s">
        <v>152</v>
      </c>
      <c r="B59" s="32">
        <v>12940</v>
      </c>
    </row>
    <row r="60" spans="1:2" ht="12.75">
      <c r="A60" s="30" t="s">
        <v>153</v>
      </c>
      <c r="B60" s="32">
        <v>24940</v>
      </c>
    </row>
    <row r="61" spans="1:2" ht="12.75">
      <c r="A61" s="30" t="s">
        <v>154</v>
      </c>
      <c r="B61" s="32">
        <v>36940</v>
      </c>
    </row>
    <row r="62" spans="1:2" ht="12.75">
      <c r="A62" s="30" t="s">
        <v>155</v>
      </c>
      <c r="B62" s="32">
        <v>48940</v>
      </c>
    </row>
    <row r="63" spans="1:2" ht="12.75">
      <c r="A63" s="30" t="s">
        <v>156</v>
      </c>
      <c r="B63" s="32">
        <v>78860</v>
      </c>
    </row>
    <row r="64" spans="1:2" ht="12.75">
      <c r="A64" s="30" t="s">
        <v>157</v>
      </c>
      <c r="B64" s="32">
        <v>90860</v>
      </c>
    </row>
    <row r="65" spans="1:2" ht="12.75">
      <c r="A65" s="30" t="s">
        <v>158</v>
      </c>
      <c r="B65" s="32">
        <v>102860</v>
      </c>
    </row>
    <row r="66" spans="1:2" ht="12.75">
      <c r="A66" s="30" t="s">
        <v>159</v>
      </c>
      <c r="B66" s="32">
        <v>114860</v>
      </c>
    </row>
    <row r="67" spans="1:2" ht="12.75">
      <c r="A67" s="30" t="s">
        <v>160</v>
      </c>
      <c r="B67" s="32">
        <v>43260</v>
      </c>
    </row>
    <row r="68" spans="1:2" ht="12.75">
      <c r="A68" s="30" t="s">
        <v>161</v>
      </c>
      <c r="B68" s="32">
        <v>55260</v>
      </c>
    </row>
    <row r="69" spans="1:2" ht="12.75">
      <c r="A69" s="30" t="s">
        <v>162</v>
      </c>
      <c r="B69" s="32">
        <v>67260</v>
      </c>
    </row>
    <row r="70" spans="1:2" ht="12.75">
      <c r="A70" s="30" t="s">
        <v>163</v>
      </c>
      <c r="B70" s="32">
        <v>79260</v>
      </c>
    </row>
    <row r="71" spans="1:2" ht="12.75">
      <c r="A71" s="30" t="s">
        <v>164</v>
      </c>
      <c r="B71" s="32">
        <v>29260</v>
      </c>
    </row>
    <row r="72" spans="1:2" ht="12.75">
      <c r="A72" s="30" t="s">
        <v>165</v>
      </c>
      <c r="B72" s="32">
        <v>41260</v>
      </c>
    </row>
    <row r="73" spans="1:2" ht="12.75">
      <c r="A73" s="30" t="s">
        <v>166</v>
      </c>
      <c r="B73" s="32">
        <v>53260</v>
      </c>
    </row>
    <row r="74" spans="1:2" ht="12.75">
      <c r="A74" s="30" t="s">
        <v>167</v>
      </c>
      <c r="B74" s="32">
        <v>65260</v>
      </c>
    </row>
    <row r="75" spans="1:2" ht="12.75">
      <c r="A75" s="30" t="s">
        <v>168</v>
      </c>
      <c r="B75" s="32">
        <v>28600</v>
      </c>
    </row>
    <row r="76" spans="1:2" ht="12.75">
      <c r="A76" s="30" t="s">
        <v>169</v>
      </c>
      <c r="B76" s="32">
        <v>40600</v>
      </c>
    </row>
    <row r="77" spans="1:2" ht="12.75">
      <c r="A77" s="30" t="s">
        <v>170</v>
      </c>
      <c r="B77" s="32">
        <v>52600</v>
      </c>
    </row>
    <row r="78" spans="1:2" ht="12.75">
      <c r="A78" s="30" t="s">
        <v>171</v>
      </c>
      <c r="B78" s="32">
        <v>64600</v>
      </c>
    </row>
  </sheetData>
  <sheetProtection/>
  <mergeCells count="2">
    <mergeCell ref="B2:C2"/>
    <mergeCell ref="G2:H2"/>
  </mergeCells>
  <printOptions/>
  <pageMargins left="0.7874015748031497" right="0.3937007874015748" top="0.3" bottom="0.24" header="0.2" footer="0.2"/>
  <pageSetup horizontalDpi="300" verticalDpi="300" orientation="portrait" paperSize="9" scale="65" r:id="rId1"/>
  <headerFooter alignWithMargins="0">
    <oddHeader>&amp;C&amp;16行き先・旅程別旅費所要概算額&amp;R&amp;8別紙　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matsubara</dc:creator>
  <cp:keywords/>
  <dc:description/>
  <cp:lastModifiedBy>chiken03</cp:lastModifiedBy>
  <cp:lastPrinted>2014-06-18T07:58:19Z</cp:lastPrinted>
  <dcterms:created xsi:type="dcterms:W3CDTF">2001-02-26T04:39:22Z</dcterms:created>
  <dcterms:modified xsi:type="dcterms:W3CDTF">2020-05-21T03:50:46Z</dcterms:modified>
  <cp:category/>
  <cp:version/>
  <cp:contentType/>
  <cp:contentStatus/>
</cp:coreProperties>
</file>